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616" yWindow="-144" windowWidth="10188" windowHeight="9852"/>
  </bookViews>
  <sheets>
    <sheet name="9 месяцев" sheetId="1" r:id="rId1"/>
  </sheets>
  <definedNames>
    <definedName name="_xlnm.Print_Titles" localSheetId="0">'9 месяцев'!$14:$19</definedName>
  </definedNames>
  <calcPr calcId="145621"/>
</workbook>
</file>

<file path=xl/calcChain.xml><?xml version="1.0" encoding="utf-8"?>
<calcChain xmlns="http://schemas.openxmlformats.org/spreadsheetml/2006/main">
  <c r="I37" i="1" l="1"/>
  <c r="L107" i="1" l="1"/>
  <c r="I107" i="1" s="1"/>
  <c r="L106" i="1"/>
  <c r="L105" i="1"/>
  <c r="I105" i="1" s="1"/>
  <c r="L104" i="1"/>
  <c r="I104" i="1" s="1"/>
  <c r="L103" i="1"/>
  <c r="I103" i="1" s="1"/>
  <c r="L102" i="1"/>
  <c r="L100" i="1"/>
  <c r="I100" i="1" s="1"/>
  <c r="I101" i="1"/>
  <c r="I102" i="1"/>
  <c r="I106" i="1"/>
  <c r="I76" i="1" l="1"/>
  <c r="I77" i="1"/>
  <c r="I78" i="1"/>
  <c r="I29" i="1"/>
  <c r="I99" i="1"/>
  <c r="M26" i="1" l="1"/>
  <c r="M25" i="1"/>
  <c r="I39" i="1"/>
  <c r="E121" i="1"/>
  <c r="F121" i="1"/>
  <c r="G121" i="1"/>
  <c r="H121" i="1"/>
  <c r="J121" i="1"/>
  <c r="K121" i="1"/>
  <c r="I125" i="1"/>
  <c r="I126" i="1"/>
  <c r="I108" i="1"/>
  <c r="I109" i="1"/>
  <c r="I110" i="1"/>
  <c r="I111" i="1"/>
  <c r="I112" i="1"/>
  <c r="I113" i="1"/>
  <c r="I79" i="1"/>
  <c r="I80" i="1"/>
  <c r="I38" i="1"/>
  <c r="I30" i="1"/>
  <c r="I31" i="1"/>
  <c r="I28" i="1"/>
  <c r="E27" i="1"/>
  <c r="F27" i="1"/>
  <c r="G27" i="1"/>
  <c r="H27" i="1"/>
  <c r="J27" i="1"/>
  <c r="P27" i="1" s="1"/>
  <c r="Q27" i="1" s="1"/>
  <c r="K27" i="1"/>
  <c r="R27" i="1" s="1"/>
  <c r="S27" i="1" s="1"/>
  <c r="L27" i="1"/>
  <c r="M27" i="1"/>
  <c r="V27" i="1" s="1"/>
  <c r="W27" i="1" s="1"/>
  <c r="D27" i="1"/>
  <c r="I81" i="1"/>
  <c r="T27" i="1" l="1"/>
  <c r="U27" i="1" s="1"/>
  <c r="I27" i="1"/>
  <c r="N27" i="1" s="1"/>
  <c r="O27" i="1" s="1"/>
  <c r="E90" i="1"/>
  <c r="F90" i="1"/>
  <c r="G90" i="1"/>
  <c r="H90" i="1"/>
  <c r="J90" i="1"/>
  <c r="K90" i="1"/>
  <c r="L90" i="1"/>
  <c r="M90" i="1"/>
  <c r="E42" i="1"/>
  <c r="F42" i="1"/>
  <c r="G42" i="1"/>
  <c r="H42" i="1"/>
  <c r="J42" i="1"/>
  <c r="K42" i="1"/>
  <c r="L42" i="1"/>
  <c r="M42" i="1"/>
  <c r="E35" i="1"/>
  <c r="F35" i="1"/>
  <c r="G35" i="1"/>
  <c r="H35" i="1"/>
  <c r="J35" i="1"/>
  <c r="K35" i="1"/>
  <c r="L35" i="1"/>
  <c r="M35" i="1"/>
  <c r="M121" i="1"/>
  <c r="I40" i="1"/>
  <c r="I82" i="1"/>
  <c r="I83" i="1"/>
  <c r="I114" i="1"/>
  <c r="I115" i="1"/>
  <c r="I116" i="1"/>
  <c r="I117" i="1"/>
  <c r="I118" i="1"/>
  <c r="I119" i="1"/>
  <c r="D57" i="1"/>
  <c r="I57" i="1"/>
  <c r="P57" i="1"/>
  <c r="Q57" i="1" s="1"/>
  <c r="R57" i="1"/>
  <c r="S57" i="1" s="1"/>
  <c r="T57" i="1"/>
  <c r="U57" i="1" s="1"/>
  <c r="V57" i="1"/>
  <c r="W57" i="1" s="1"/>
  <c r="D58" i="1"/>
  <c r="I58" i="1"/>
  <c r="P58" i="1"/>
  <c r="Q58" i="1" s="1"/>
  <c r="R58" i="1"/>
  <c r="S58" i="1" s="1"/>
  <c r="T58" i="1"/>
  <c r="U58" i="1" s="1"/>
  <c r="V58" i="1"/>
  <c r="W58" i="1" s="1"/>
  <c r="I71" i="1"/>
  <c r="I72" i="1"/>
  <c r="P71" i="1"/>
  <c r="Q71" i="1" s="1"/>
  <c r="R71" i="1"/>
  <c r="S71" i="1" s="1"/>
  <c r="T71" i="1"/>
  <c r="U71" i="1" s="1"/>
  <c r="V71" i="1"/>
  <c r="W71" i="1" s="1"/>
  <c r="P72" i="1"/>
  <c r="Q72" i="1" s="1"/>
  <c r="R72" i="1"/>
  <c r="S72" i="1" s="1"/>
  <c r="T72" i="1"/>
  <c r="U72" i="1" s="1"/>
  <c r="V72" i="1"/>
  <c r="W72" i="1" s="1"/>
  <c r="D71" i="1"/>
  <c r="D72" i="1"/>
  <c r="P86" i="1"/>
  <c r="Q86" i="1" s="1"/>
  <c r="R86" i="1"/>
  <c r="S86" i="1" s="1"/>
  <c r="V86" i="1"/>
  <c r="W86" i="1" s="1"/>
  <c r="P92" i="1"/>
  <c r="Q92" i="1" s="1"/>
  <c r="R92" i="1"/>
  <c r="S92" i="1" s="1"/>
  <c r="V92" i="1"/>
  <c r="W92" i="1" s="1"/>
  <c r="P93" i="1"/>
  <c r="Q93" i="1" s="1"/>
  <c r="R93" i="1"/>
  <c r="S93" i="1" s="1"/>
  <c r="V93" i="1"/>
  <c r="W93" i="1" s="1"/>
  <c r="P94" i="1"/>
  <c r="Q94" i="1" s="1"/>
  <c r="R94" i="1"/>
  <c r="S94" i="1" s="1"/>
  <c r="V94" i="1"/>
  <c r="W94" i="1" s="1"/>
  <c r="P95" i="1"/>
  <c r="Q95" i="1" s="1"/>
  <c r="R95" i="1"/>
  <c r="S95" i="1" s="1"/>
  <c r="V95" i="1"/>
  <c r="W95" i="1" s="1"/>
  <c r="P96" i="1"/>
  <c r="Q96" i="1" s="1"/>
  <c r="R96" i="1"/>
  <c r="S96" i="1" s="1"/>
  <c r="V96" i="1"/>
  <c r="W96" i="1" s="1"/>
  <c r="P97" i="1"/>
  <c r="Q97" i="1" s="1"/>
  <c r="R97" i="1"/>
  <c r="S97" i="1" s="1"/>
  <c r="V97" i="1"/>
  <c r="W97" i="1" s="1"/>
  <c r="P98" i="1"/>
  <c r="Q98" i="1" s="1"/>
  <c r="R98" i="1"/>
  <c r="S98" i="1" s="1"/>
  <c r="V98" i="1"/>
  <c r="W98" i="1" s="1"/>
  <c r="I92" i="1"/>
  <c r="I93" i="1"/>
  <c r="I94" i="1"/>
  <c r="I95" i="1"/>
  <c r="I96" i="1"/>
  <c r="I97" i="1"/>
  <c r="I98" i="1"/>
  <c r="N57" i="1" l="1"/>
  <c r="O57" i="1" s="1"/>
  <c r="N58" i="1"/>
  <c r="O58" i="1" s="1"/>
  <c r="N72" i="1"/>
  <c r="O72" i="1" s="1"/>
  <c r="N71" i="1"/>
  <c r="O71" i="1" s="1"/>
  <c r="E87" i="1"/>
  <c r="F87" i="1"/>
  <c r="H87" i="1"/>
  <c r="L87" i="1"/>
  <c r="M87" i="1"/>
  <c r="I86" i="1"/>
  <c r="P46" i="1"/>
  <c r="Q46" i="1" s="1"/>
  <c r="R46" i="1"/>
  <c r="S46" i="1" s="1"/>
  <c r="V46" i="1"/>
  <c r="W46" i="1" s="1"/>
  <c r="P47" i="1"/>
  <c r="Q47" i="1" s="1"/>
  <c r="R47" i="1"/>
  <c r="S47" i="1" s="1"/>
  <c r="V47" i="1"/>
  <c r="W47" i="1" s="1"/>
  <c r="P48" i="1"/>
  <c r="Q48" i="1" s="1"/>
  <c r="R48" i="1"/>
  <c r="S48" i="1" s="1"/>
  <c r="V48" i="1"/>
  <c r="W48" i="1" s="1"/>
  <c r="P49" i="1"/>
  <c r="Q49" i="1" s="1"/>
  <c r="R49" i="1"/>
  <c r="S49" i="1" s="1"/>
  <c r="V49" i="1"/>
  <c r="W49" i="1" s="1"/>
  <c r="P50" i="1"/>
  <c r="Q50" i="1" s="1"/>
  <c r="R50" i="1"/>
  <c r="S50" i="1" s="1"/>
  <c r="V50" i="1"/>
  <c r="W50" i="1" s="1"/>
  <c r="P51" i="1"/>
  <c r="Q51" i="1" s="1"/>
  <c r="R51" i="1"/>
  <c r="S51" i="1" s="1"/>
  <c r="V51" i="1"/>
  <c r="W51" i="1" s="1"/>
  <c r="P52" i="1"/>
  <c r="Q52" i="1" s="1"/>
  <c r="R52" i="1"/>
  <c r="S52" i="1" s="1"/>
  <c r="V52" i="1"/>
  <c r="W52" i="1" s="1"/>
  <c r="P53" i="1"/>
  <c r="Q53" i="1" s="1"/>
  <c r="R53" i="1"/>
  <c r="S53" i="1" s="1"/>
  <c r="V53" i="1"/>
  <c r="W53" i="1" s="1"/>
  <c r="P54" i="1"/>
  <c r="Q54" i="1" s="1"/>
  <c r="R54" i="1"/>
  <c r="S54" i="1" s="1"/>
  <c r="V54" i="1"/>
  <c r="W54" i="1" s="1"/>
  <c r="P55" i="1"/>
  <c r="Q55" i="1" s="1"/>
  <c r="R55" i="1"/>
  <c r="S55" i="1" s="1"/>
  <c r="V55" i="1"/>
  <c r="W55" i="1" s="1"/>
  <c r="P56" i="1"/>
  <c r="Q56" i="1" s="1"/>
  <c r="R56" i="1"/>
  <c r="S56" i="1" s="1"/>
  <c r="V56" i="1"/>
  <c r="W56" i="1" s="1"/>
  <c r="P59" i="1"/>
  <c r="Q59" i="1" s="1"/>
  <c r="R59" i="1"/>
  <c r="S59" i="1" s="1"/>
  <c r="V59" i="1"/>
  <c r="W59" i="1" s="1"/>
  <c r="P60" i="1"/>
  <c r="Q60" i="1" s="1"/>
  <c r="R60" i="1"/>
  <c r="S60" i="1" s="1"/>
  <c r="V60" i="1"/>
  <c r="W60" i="1" s="1"/>
  <c r="P61" i="1"/>
  <c r="Q61" i="1" s="1"/>
  <c r="R61" i="1"/>
  <c r="S61" i="1" s="1"/>
  <c r="V61" i="1"/>
  <c r="W61" i="1" s="1"/>
  <c r="P62" i="1"/>
  <c r="Q62" i="1" s="1"/>
  <c r="R62" i="1"/>
  <c r="S62" i="1" s="1"/>
  <c r="V62" i="1"/>
  <c r="W62" i="1" s="1"/>
  <c r="P63" i="1"/>
  <c r="Q63" i="1" s="1"/>
  <c r="R63" i="1"/>
  <c r="S63" i="1" s="1"/>
  <c r="V63" i="1"/>
  <c r="W63" i="1" s="1"/>
  <c r="P64" i="1"/>
  <c r="Q64" i="1" s="1"/>
  <c r="R64" i="1"/>
  <c r="S64" i="1" s="1"/>
  <c r="V64" i="1"/>
  <c r="W64" i="1" s="1"/>
  <c r="P65" i="1"/>
  <c r="Q65" i="1" s="1"/>
  <c r="R65" i="1"/>
  <c r="S65" i="1" s="1"/>
  <c r="V65" i="1"/>
  <c r="W65" i="1" s="1"/>
  <c r="P66" i="1"/>
  <c r="Q66" i="1" s="1"/>
  <c r="R66" i="1"/>
  <c r="S66" i="1" s="1"/>
  <c r="V66" i="1"/>
  <c r="W66" i="1" s="1"/>
  <c r="P67" i="1"/>
  <c r="Q67" i="1" s="1"/>
  <c r="R67" i="1"/>
  <c r="S67" i="1" s="1"/>
  <c r="V67" i="1"/>
  <c r="W67" i="1" s="1"/>
  <c r="P68" i="1"/>
  <c r="Q68" i="1" s="1"/>
  <c r="R68" i="1"/>
  <c r="S68" i="1" s="1"/>
  <c r="V68" i="1"/>
  <c r="W68" i="1" s="1"/>
  <c r="P69" i="1"/>
  <c r="Q69" i="1" s="1"/>
  <c r="R69" i="1"/>
  <c r="S69" i="1" s="1"/>
  <c r="V69" i="1"/>
  <c r="W69" i="1" s="1"/>
  <c r="P70" i="1"/>
  <c r="Q70" i="1" s="1"/>
  <c r="R70" i="1"/>
  <c r="S70" i="1" s="1"/>
  <c r="V70" i="1"/>
  <c r="W70" i="1" s="1"/>
  <c r="P73" i="1"/>
  <c r="Q73" i="1" s="1"/>
  <c r="R73" i="1"/>
  <c r="S73" i="1" s="1"/>
  <c r="V73" i="1"/>
  <c r="W73" i="1" s="1"/>
  <c r="P74" i="1"/>
  <c r="Q74" i="1" s="1"/>
  <c r="R74" i="1"/>
  <c r="S74" i="1" s="1"/>
  <c r="V74" i="1"/>
  <c r="W74" i="1" s="1"/>
  <c r="P75" i="1"/>
  <c r="Q75" i="1" s="1"/>
  <c r="R75" i="1"/>
  <c r="S75" i="1" s="1"/>
  <c r="V75" i="1"/>
  <c r="W75" i="1" s="1"/>
  <c r="P36" i="1"/>
  <c r="Q36" i="1" s="1"/>
  <c r="R36" i="1"/>
  <c r="S36" i="1" s="1"/>
  <c r="T36" i="1"/>
  <c r="U36" i="1" s="1"/>
  <c r="V36" i="1"/>
  <c r="W36" i="1" s="1"/>
  <c r="G34" i="1"/>
  <c r="I74" i="1"/>
  <c r="I73" i="1"/>
  <c r="I70" i="1"/>
  <c r="F34" i="1"/>
  <c r="I36" i="1"/>
  <c r="I35" i="1" s="1"/>
  <c r="P88" i="1"/>
  <c r="Q88" i="1" s="1"/>
  <c r="I88" i="1"/>
  <c r="I87" i="1" s="1"/>
  <c r="R88" i="1"/>
  <c r="S88" i="1" s="1"/>
  <c r="V88" i="1"/>
  <c r="W88" i="1" s="1"/>
  <c r="J87" i="1"/>
  <c r="K87" i="1"/>
  <c r="F85" i="1"/>
  <c r="F41" i="1"/>
  <c r="F24" i="1"/>
  <c r="F23" i="1" s="1"/>
  <c r="P87" i="1" l="1"/>
  <c r="Q87" i="1" s="1"/>
  <c r="V87" i="1"/>
  <c r="W87" i="1" s="1"/>
  <c r="R87" i="1"/>
  <c r="S87" i="1" s="1"/>
  <c r="F84" i="1"/>
  <c r="F33" i="1" s="1"/>
  <c r="F32" i="1" s="1"/>
  <c r="F22" i="1" s="1"/>
  <c r="D36" i="1"/>
  <c r="D35" i="1" s="1"/>
  <c r="N36" i="1" l="1"/>
  <c r="O36" i="1" s="1"/>
  <c r="F20" i="1"/>
  <c r="F21" i="1" s="1"/>
  <c r="J34" i="1" l="1"/>
  <c r="K34" i="1"/>
  <c r="M34" i="1"/>
  <c r="E34" i="1"/>
  <c r="H34" i="1"/>
  <c r="L34" i="1"/>
  <c r="J41" i="1"/>
  <c r="M41" i="1"/>
  <c r="E41" i="1"/>
  <c r="H41" i="1"/>
  <c r="K41" i="1"/>
  <c r="L41" i="1"/>
  <c r="E85" i="1"/>
  <c r="E84" i="1" s="1"/>
  <c r="H85" i="1"/>
  <c r="H84" i="1" s="1"/>
  <c r="J85" i="1"/>
  <c r="J84" i="1" s="1"/>
  <c r="K85" i="1"/>
  <c r="K84" i="1" s="1"/>
  <c r="L85" i="1"/>
  <c r="L84" i="1" s="1"/>
  <c r="M85" i="1"/>
  <c r="D34" i="1"/>
  <c r="I63" i="1"/>
  <c r="I64" i="1"/>
  <c r="I65" i="1"/>
  <c r="I66" i="1"/>
  <c r="I67" i="1"/>
  <c r="I68" i="1"/>
  <c r="I69" i="1"/>
  <c r="I75" i="1"/>
  <c r="M84" i="1" l="1"/>
  <c r="M33" i="1" s="1"/>
  <c r="V85" i="1"/>
  <c r="W85" i="1" s="1"/>
  <c r="R84" i="1"/>
  <c r="S84" i="1" s="1"/>
  <c r="P84" i="1"/>
  <c r="Q84" i="1" s="1"/>
  <c r="J33" i="1"/>
  <c r="P85" i="1"/>
  <c r="Q85" i="1" s="1"/>
  <c r="R85" i="1"/>
  <c r="S85" i="1" s="1"/>
  <c r="I85" i="1"/>
  <c r="E33" i="1"/>
  <c r="H33" i="1"/>
  <c r="K33" i="1"/>
  <c r="I62" i="1"/>
  <c r="V84" i="1" l="1"/>
  <c r="W84" i="1" s="1"/>
  <c r="I84" i="1"/>
  <c r="L33" i="1"/>
  <c r="V90" i="1"/>
  <c r="W90" i="1" s="1"/>
  <c r="R90" i="1"/>
  <c r="S90" i="1" s="1"/>
  <c r="I91" i="1"/>
  <c r="I90" i="1" s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9" i="1"/>
  <c r="I60" i="1"/>
  <c r="I61" i="1"/>
  <c r="I43" i="1"/>
  <c r="P26" i="1"/>
  <c r="Q26" i="1" s="1"/>
  <c r="R26" i="1"/>
  <c r="S26" i="1" s="1"/>
  <c r="V26" i="1"/>
  <c r="W26" i="1" s="1"/>
  <c r="P43" i="1"/>
  <c r="Q43" i="1" s="1"/>
  <c r="R43" i="1"/>
  <c r="S43" i="1" s="1"/>
  <c r="V43" i="1"/>
  <c r="W43" i="1" s="1"/>
  <c r="P44" i="1"/>
  <c r="Q44" i="1" s="1"/>
  <c r="R44" i="1"/>
  <c r="S44" i="1" s="1"/>
  <c r="V44" i="1"/>
  <c r="W44" i="1" s="1"/>
  <c r="P45" i="1"/>
  <c r="Q45" i="1" s="1"/>
  <c r="R45" i="1"/>
  <c r="S45" i="1" s="1"/>
  <c r="V45" i="1"/>
  <c r="W45" i="1" s="1"/>
  <c r="P91" i="1"/>
  <c r="Q91" i="1" s="1"/>
  <c r="R91" i="1"/>
  <c r="S91" i="1" s="1"/>
  <c r="V91" i="1"/>
  <c r="W91" i="1" s="1"/>
  <c r="P122" i="1"/>
  <c r="Q122" i="1" s="1"/>
  <c r="R122" i="1"/>
  <c r="S122" i="1" s="1"/>
  <c r="V122" i="1"/>
  <c r="W122" i="1" s="1"/>
  <c r="P123" i="1"/>
  <c r="Q123" i="1" s="1"/>
  <c r="R123" i="1"/>
  <c r="S123" i="1" s="1"/>
  <c r="V123" i="1"/>
  <c r="W123" i="1" s="1"/>
  <c r="P124" i="1"/>
  <c r="Q124" i="1" s="1"/>
  <c r="R124" i="1"/>
  <c r="S124" i="1" s="1"/>
  <c r="V124" i="1"/>
  <c r="W124" i="1" s="1"/>
  <c r="V25" i="1"/>
  <c r="W25" i="1" s="1"/>
  <c r="R25" i="1"/>
  <c r="S25" i="1" s="1"/>
  <c r="P25" i="1"/>
  <c r="Q25" i="1" s="1"/>
  <c r="E24" i="1"/>
  <c r="E23" i="1" s="1"/>
  <c r="E20" i="1" s="1"/>
  <c r="E21" i="1" s="1"/>
  <c r="J24" i="1"/>
  <c r="K24" i="1"/>
  <c r="K23" i="1" s="1"/>
  <c r="K20" i="1" s="1"/>
  <c r="K21" i="1" s="1"/>
  <c r="V42" i="1"/>
  <c r="W42" i="1" s="1"/>
  <c r="P121" i="1"/>
  <c r="Q121" i="1" s="1"/>
  <c r="R121" i="1"/>
  <c r="S121" i="1" s="1"/>
  <c r="V121" i="1"/>
  <c r="W121" i="1" s="1"/>
  <c r="I42" i="1" l="1"/>
  <c r="I41" i="1" s="1"/>
  <c r="I34" i="1"/>
  <c r="P90" i="1"/>
  <c r="Q90" i="1" s="1"/>
  <c r="R35" i="1"/>
  <c r="S35" i="1" s="1"/>
  <c r="H32" i="1"/>
  <c r="H22" i="1" s="1"/>
  <c r="R41" i="1"/>
  <c r="S41" i="1" s="1"/>
  <c r="R42" i="1"/>
  <c r="S42" i="1" s="1"/>
  <c r="V41" i="1"/>
  <c r="W41" i="1" s="1"/>
  <c r="R24" i="1"/>
  <c r="S24" i="1" s="1"/>
  <c r="P41" i="1"/>
  <c r="Q41" i="1" s="1"/>
  <c r="P42" i="1"/>
  <c r="Q42" i="1" s="1"/>
  <c r="P35" i="1"/>
  <c r="Q35" i="1" s="1"/>
  <c r="P34" i="1"/>
  <c r="Q34" i="1" s="1"/>
  <c r="J23" i="1"/>
  <c r="E32" i="1"/>
  <c r="E22" i="1" s="1"/>
  <c r="P24" i="1"/>
  <c r="Q24" i="1" s="1"/>
  <c r="V35" i="1"/>
  <c r="W35" i="1" s="1"/>
  <c r="V34" i="1"/>
  <c r="W34" i="1" s="1"/>
  <c r="R23" i="1"/>
  <c r="S23" i="1" s="1"/>
  <c r="I33" i="1" l="1"/>
  <c r="P23" i="1"/>
  <c r="Q23" i="1" s="1"/>
  <c r="J20" i="1"/>
  <c r="J21" i="1" s="1"/>
  <c r="M32" i="1"/>
  <c r="R34" i="1"/>
  <c r="S34" i="1" s="1"/>
  <c r="J32" i="1"/>
  <c r="P33" i="1"/>
  <c r="Q33" i="1" s="1"/>
  <c r="V33" i="1" l="1"/>
  <c r="W33" i="1" s="1"/>
  <c r="P21" i="1"/>
  <c r="Q21" i="1" s="1"/>
  <c r="P20" i="1"/>
  <c r="Q20" i="1" s="1"/>
  <c r="V32" i="1"/>
  <c r="W32" i="1" s="1"/>
  <c r="M22" i="1"/>
  <c r="V22" i="1" s="1"/>
  <c r="W22" i="1" s="1"/>
  <c r="J22" i="1"/>
  <c r="P22" i="1" s="1"/>
  <c r="Q22" i="1" s="1"/>
  <c r="P32" i="1"/>
  <c r="Q32" i="1" s="1"/>
  <c r="K32" i="1"/>
  <c r="R33" i="1"/>
  <c r="S33" i="1" s="1"/>
  <c r="R32" i="1" l="1"/>
  <c r="S32" i="1" s="1"/>
  <c r="K22" i="1"/>
  <c r="R22" i="1" s="1"/>
  <c r="S22" i="1" s="1"/>
  <c r="R21" i="1"/>
  <c r="S21" i="1" s="1"/>
  <c r="R20" i="1"/>
  <c r="S20" i="1" s="1"/>
  <c r="T35" i="1" l="1"/>
  <c r="U35" i="1" s="1"/>
  <c r="T34" i="1"/>
  <c r="U34" i="1" s="1"/>
  <c r="N35" i="1" l="1"/>
  <c r="O35" i="1" s="1"/>
  <c r="N34" i="1"/>
  <c r="O34" i="1" s="1"/>
  <c r="L24" i="1" l="1"/>
  <c r="I26" i="1"/>
  <c r="I25" i="1"/>
  <c r="L23" i="1" l="1"/>
  <c r="M24" i="1"/>
  <c r="M23" i="1" l="1"/>
  <c r="I24" i="1" l="1"/>
  <c r="M20" i="1"/>
  <c r="M21" i="1" s="1"/>
  <c r="I23" i="1" l="1"/>
  <c r="T26" i="1" l="1"/>
  <c r="U26" i="1" s="1"/>
  <c r="T25" i="1"/>
  <c r="U25" i="1" s="1"/>
  <c r="D26" i="1"/>
  <c r="N26" i="1" s="1"/>
  <c r="O26" i="1" s="1"/>
  <c r="G24" i="1"/>
  <c r="T24" i="1" s="1"/>
  <c r="U24" i="1" s="1"/>
  <c r="D25" i="1"/>
  <c r="N25" i="1" l="1"/>
  <c r="O25" i="1" s="1"/>
  <c r="G23" i="1"/>
  <c r="T23" i="1" l="1"/>
  <c r="U23" i="1" s="1"/>
  <c r="H24" i="1" l="1"/>
  <c r="D24" i="1" l="1"/>
  <c r="D23" i="1" s="1"/>
  <c r="H23" i="1"/>
  <c r="V24" i="1"/>
  <c r="W24" i="1" s="1"/>
  <c r="N24" i="1" l="1"/>
  <c r="O24" i="1" s="1"/>
  <c r="N23" i="1"/>
  <c r="O23" i="1" s="1"/>
  <c r="V23" i="1"/>
  <c r="W23" i="1" s="1"/>
  <c r="H20" i="1"/>
  <c r="V20" i="1" l="1"/>
  <c r="W20" i="1" s="1"/>
  <c r="H21" i="1"/>
  <c r="V21" i="1" s="1"/>
  <c r="W21" i="1" s="1"/>
  <c r="T73" i="1" l="1"/>
  <c r="U73" i="1" s="1"/>
  <c r="T51" i="1"/>
  <c r="U51" i="1" s="1"/>
  <c r="T55" i="1"/>
  <c r="U55" i="1" s="1"/>
  <c r="T61" i="1"/>
  <c r="U61" i="1" s="1"/>
  <c r="T66" i="1"/>
  <c r="U66" i="1" s="1"/>
  <c r="T74" i="1"/>
  <c r="U74" i="1" s="1"/>
  <c r="T45" i="1"/>
  <c r="U45" i="1" s="1"/>
  <c r="T62" i="1"/>
  <c r="U62" i="1" s="1"/>
  <c r="T70" i="1"/>
  <c r="U70" i="1" s="1"/>
  <c r="T46" i="1"/>
  <c r="U46" i="1" s="1"/>
  <c r="D46" i="1"/>
  <c r="N46" i="1" s="1"/>
  <c r="O46" i="1" s="1"/>
  <c r="T48" i="1"/>
  <c r="U48" i="1" s="1"/>
  <c r="D48" i="1"/>
  <c r="N48" i="1" s="1"/>
  <c r="O48" i="1" s="1"/>
  <c r="T50" i="1"/>
  <c r="U50" i="1" s="1"/>
  <c r="T52" i="1"/>
  <c r="U52" i="1" s="1"/>
  <c r="D52" i="1"/>
  <c r="N52" i="1" s="1"/>
  <c r="O52" i="1" s="1"/>
  <c r="T54" i="1"/>
  <c r="U54" i="1" s="1"/>
  <c r="T56" i="1"/>
  <c r="U56" i="1" s="1"/>
  <c r="D56" i="1"/>
  <c r="N56" i="1" s="1"/>
  <c r="O56" i="1" s="1"/>
  <c r="T60" i="1"/>
  <c r="U60" i="1" s="1"/>
  <c r="T63" i="1"/>
  <c r="U63" i="1" s="1"/>
  <c r="D63" i="1"/>
  <c r="N63" i="1" s="1"/>
  <c r="O63" i="1" s="1"/>
  <c r="T65" i="1"/>
  <c r="U65" i="1" s="1"/>
  <c r="T67" i="1"/>
  <c r="U67" i="1" s="1"/>
  <c r="D67" i="1"/>
  <c r="N67" i="1" s="1"/>
  <c r="O67" i="1" s="1"/>
  <c r="T69" i="1"/>
  <c r="U69" i="1" s="1"/>
  <c r="D74" i="1"/>
  <c r="N74" i="1" s="1"/>
  <c r="O74" i="1" s="1"/>
  <c r="T44" i="1"/>
  <c r="U44" i="1" s="1"/>
  <c r="D44" i="1"/>
  <c r="N44" i="1" s="1"/>
  <c r="O44" i="1" s="1"/>
  <c r="T43" i="1"/>
  <c r="U43" i="1" s="1"/>
  <c r="D62" i="1"/>
  <c r="N62" i="1" s="1"/>
  <c r="O62" i="1" s="1"/>
  <c r="D75" i="1"/>
  <c r="N75" i="1" s="1"/>
  <c r="O75" i="1" s="1"/>
  <c r="T75" i="1"/>
  <c r="U75" i="1" s="1"/>
  <c r="T47" i="1"/>
  <c r="U47" i="1" s="1"/>
  <c r="D49" i="1"/>
  <c r="N49" i="1" s="1"/>
  <c r="O49" i="1" s="1"/>
  <c r="T49" i="1"/>
  <c r="U49" i="1" s="1"/>
  <c r="D50" i="1"/>
  <c r="N50" i="1" s="1"/>
  <c r="O50" i="1" s="1"/>
  <c r="D53" i="1"/>
  <c r="N53" i="1" s="1"/>
  <c r="O53" i="1" s="1"/>
  <c r="T53" i="1"/>
  <c r="U53" i="1" s="1"/>
  <c r="D54" i="1"/>
  <c r="N54" i="1" s="1"/>
  <c r="O54" i="1" s="1"/>
  <c r="D59" i="1"/>
  <c r="N59" i="1" s="1"/>
  <c r="O59" i="1" s="1"/>
  <c r="T59" i="1"/>
  <c r="U59" i="1" s="1"/>
  <c r="D60" i="1"/>
  <c r="N60" i="1" s="1"/>
  <c r="O60" i="1" s="1"/>
  <c r="D64" i="1"/>
  <c r="N64" i="1" s="1"/>
  <c r="O64" i="1" s="1"/>
  <c r="T64" i="1"/>
  <c r="U64" i="1" s="1"/>
  <c r="D65" i="1"/>
  <c r="N65" i="1" s="1"/>
  <c r="O65" i="1" s="1"/>
  <c r="D68" i="1"/>
  <c r="N68" i="1" s="1"/>
  <c r="O68" i="1" s="1"/>
  <c r="T68" i="1"/>
  <c r="U68" i="1" s="1"/>
  <c r="D69" i="1"/>
  <c r="N69" i="1" s="1"/>
  <c r="O69" i="1" s="1"/>
  <c r="D45" i="1"/>
  <c r="N45" i="1" s="1"/>
  <c r="O45" i="1" s="1"/>
  <c r="D47" i="1"/>
  <c r="N47" i="1" s="1"/>
  <c r="O47" i="1" s="1"/>
  <c r="D51" i="1"/>
  <c r="N51" i="1" s="1"/>
  <c r="O51" i="1" s="1"/>
  <c r="D55" i="1"/>
  <c r="N55" i="1" s="1"/>
  <c r="O55" i="1" s="1"/>
  <c r="D61" i="1"/>
  <c r="N61" i="1" s="1"/>
  <c r="O61" i="1" s="1"/>
  <c r="D66" i="1"/>
  <c r="N66" i="1" s="1"/>
  <c r="O66" i="1" s="1"/>
  <c r="D70" i="1"/>
  <c r="N70" i="1" s="1"/>
  <c r="O70" i="1" s="1"/>
  <c r="D73" i="1"/>
  <c r="N73" i="1" s="1"/>
  <c r="O73" i="1" s="1"/>
  <c r="T42" i="1"/>
  <c r="U42" i="1" s="1"/>
  <c r="D43" i="1"/>
  <c r="N43" i="1" l="1"/>
  <c r="O43" i="1" s="1"/>
  <c r="D42" i="1"/>
  <c r="G41" i="1"/>
  <c r="T41" i="1" l="1"/>
  <c r="U41" i="1" s="1"/>
  <c r="N42" i="1"/>
  <c r="O42" i="1" s="1"/>
  <c r="D41" i="1"/>
  <c r="N41" i="1" l="1"/>
  <c r="O41" i="1" s="1"/>
  <c r="T86" i="1"/>
  <c r="U86" i="1" s="1"/>
  <c r="G85" i="1"/>
  <c r="T85" i="1" s="1"/>
  <c r="U85" i="1" s="1"/>
  <c r="D86" i="1"/>
  <c r="D85" i="1" s="1"/>
  <c r="N85" i="1" l="1"/>
  <c r="O85" i="1" s="1"/>
  <c r="N86" i="1"/>
  <c r="O86" i="1" s="1"/>
  <c r="T88" i="1"/>
  <c r="U88" i="1" s="1"/>
  <c r="G87" i="1"/>
  <c r="T87" i="1" s="1"/>
  <c r="U87" i="1" s="1"/>
  <c r="D88" i="1"/>
  <c r="N88" i="1" s="1"/>
  <c r="O88" i="1" s="1"/>
  <c r="D87" i="1" l="1"/>
  <c r="N87" i="1" s="1"/>
  <c r="O87" i="1" s="1"/>
  <c r="G84" i="1"/>
  <c r="D84" i="1" l="1"/>
  <c r="N84" i="1" s="1"/>
  <c r="O84" i="1" s="1"/>
  <c r="G33" i="1"/>
  <c r="T84" i="1"/>
  <c r="U84" i="1" s="1"/>
  <c r="D33" i="1" l="1"/>
  <c r="N33" i="1" s="1"/>
  <c r="O33" i="1" s="1"/>
  <c r="T33" i="1"/>
  <c r="U33" i="1" s="1"/>
  <c r="T93" i="1"/>
  <c r="U93" i="1" s="1"/>
  <c r="T94" i="1"/>
  <c r="U94" i="1" s="1"/>
  <c r="T97" i="1"/>
  <c r="U97" i="1" s="1"/>
  <c r="T91" i="1"/>
  <c r="U91" i="1" s="1"/>
  <c r="D93" i="1"/>
  <c r="N93" i="1" s="1"/>
  <c r="O93" i="1" s="1"/>
  <c r="D94" i="1"/>
  <c r="N94" i="1" s="1"/>
  <c r="O94" i="1" s="1"/>
  <c r="T96" i="1"/>
  <c r="U96" i="1" s="1"/>
  <c r="T92" i="1"/>
  <c r="U92" i="1" s="1"/>
  <c r="D95" i="1"/>
  <c r="N95" i="1" s="1"/>
  <c r="O95" i="1" s="1"/>
  <c r="T95" i="1"/>
  <c r="U95" i="1" s="1"/>
  <c r="T98" i="1"/>
  <c r="U98" i="1" s="1"/>
  <c r="D92" i="1"/>
  <c r="N92" i="1" s="1"/>
  <c r="O92" i="1" s="1"/>
  <c r="D97" i="1"/>
  <c r="N97" i="1" s="1"/>
  <c r="O97" i="1" s="1"/>
  <c r="D98" i="1"/>
  <c r="N98" i="1" s="1"/>
  <c r="O98" i="1" s="1"/>
  <c r="D96" i="1"/>
  <c r="N96" i="1" s="1"/>
  <c r="O96" i="1" s="1"/>
  <c r="D91" i="1"/>
  <c r="T90" i="1"/>
  <c r="U90" i="1" s="1"/>
  <c r="N91" i="1" l="1"/>
  <c r="O91" i="1" s="1"/>
  <c r="D90" i="1"/>
  <c r="N90" i="1" s="1"/>
  <c r="O90" i="1" s="1"/>
  <c r="D124" i="1"/>
  <c r="D123" i="1"/>
  <c r="G32" i="1"/>
  <c r="D122" i="1"/>
  <c r="D121" i="1" s="1"/>
  <c r="G22" i="1" l="1"/>
  <c r="G20" i="1"/>
  <c r="G21" i="1" l="1"/>
  <c r="D32" i="1"/>
  <c r="D22" i="1" s="1"/>
  <c r="D20" i="1"/>
  <c r="D21" i="1" l="1"/>
  <c r="T122" i="1" l="1"/>
  <c r="U122" i="1" s="1"/>
  <c r="I122" i="1"/>
  <c r="N122" i="1" l="1"/>
  <c r="O122" i="1" s="1"/>
  <c r="I124" i="1" l="1"/>
  <c r="N124" i="1" s="1"/>
  <c r="O124" i="1" s="1"/>
  <c r="T124" i="1"/>
  <c r="U124" i="1" s="1"/>
  <c r="T123" i="1"/>
  <c r="U123" i="1" s="1"/>
  <c r="L121" i="1"/>
  <c r="T121" i="1" s="1"/>
  <c r="U121" i="1" s="1"/>
  <c r="I123" i="1"/>
  <c r="N123" i="1" s="1"/>
  <c r="O123" i="1" s="1"/>
  <c r="I121" i="1" l="1"/>
  <c r="I32" i="1" s="1"/>
  <c r="N32" i="1" s="1"/>
  <c r="O32" i="1" s="1"/>
  <c r="L20" i="1"/>
  <c r="T20" i="1" s="1"/>
  <c r="U20" i="1" s="1"/>
  <c r="L32" i="1"/>
  <c r="L21" i="1" l="1"/>
  <c r="T21" i="1" s="1"/>
  <c r="U21" i="1" s="1"/>
  <c r="I22" i="1"/>
  <c r="N22" i="1" s="1"/>
  <c r="O22" i="1" s="1"/>
  <c r="I20" i="1"/>
  <c r="I21" i="1" s="1"/>
  <c r="N21" i="1" s="1"/>
  <c r="O21" i="1" s="1"/>
  <c r="N121" i="1"/>
  <c r="O121" i="1" s="1"/>
  <c r="T32" i="1"/>
  <c r="U32" i="1" s="1"/>
  <c r="L22" i="1"/>
  <c r="T22" i="1" s="1"/>
  <c r="U22" i="1" s="1"/>
  <c r="N20" i="1" l="1"/>
  <c r="O20" i="1" s="1"/>
</calcChain>
</file>

<file path=xl/sharedStrings.xml><?xml version="1.0" encoding="utf-8"?>
<sst xmlns="http://schemas.openxmlformats.org/spreadsheetml/2006/main" count="1103" uniqueCount="411">
  <si>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</si>
  <si>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</si>
  <si>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</si>
  <si>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</si>
  <si>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</si>
  <si>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</si>
  <si>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</si>
  <si>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</si>
  <si>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</si>
  <si>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</si>
  <si>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</si>
  <si>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</si>
  <si>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</si>
  <si>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</si>
  <si>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</si>
  <si>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</si>
  <si>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</si>
  <si>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</si>
  <si>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</si>
  <si>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</si>
  <si>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</si>
  <si>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</si>
  <si>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</si>
  <si>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</si>
  <si>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</si>
  <si>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</si>
  <si>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</si>
  <si>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</si>
  <si>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Муниципального предприятия "Всеволожское предприятие электрических сетей"</t>
  </si>
  <si>
    <t>Всего, в том числе:</t>
  </si>
  <si>
    <t>Ленинградская область</t>
  </si>
  <si>
    <t>Г</t>
  </si>
  <si>
    <t>ИТОГО КВ+ТП до 15 и до 150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</si>
  <si>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</si>
  <si>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</si>
  <si>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</si>
  <si>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</si>
  <si>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</si>
  <si>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</si>
  <si>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</si>
  <si>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</si>
  <si>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</si>
  <si>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</si>
  <si>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 xml:space="preserve">ИТОГО КВ 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</si>
  <si>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</si>
  <si>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</si>
  <si>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</si>
  <si>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</si>
  <si>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</si>
  <si>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</si>
  <si>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</si>
  <si>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</si>
  <si>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</si>
  <si>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</si>
  <si>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</si>
  <si>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</si>
  <si>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</si>
  <si>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</si>
  <si>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</si>
  <si>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</si>
  <si>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</si>
  <si>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</si>
  <si>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</si>
  <si>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</si>
  <si>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</si>
  <si>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</si>
  <si>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</si>
  <si>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</si>
  <si>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</si>
  <si>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</si>
  <si>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</si>
  <si>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</si>
  <si>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</si>
  <si>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</si>
  <si>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</si>
  <si>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</si>
  <si>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</si>
  <si>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</si>
  <si>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</si>
  <si>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</si>
  <si>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</si>
  <si>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</si>
  <si>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</si>
  <si>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</si>
  <si>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</si>
  <si>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</si>
  <si>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</si>
  <si>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</si>
  <si>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</si>
  <si>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</si>
  <si>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</si>
  <si>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нд</t>
  </si>
  <si>
    <t>9-4</t>
  </si>
  <si>
    <t>14/4*100</t>
  </si>
  <si>
    <t>10-5</t>
  </si>
  <si>
    <t>16/5*100</t>
  </si>
  <si>
    <t>11-6</t>
  </si>
  <si>
    <t>18/6*100</t>
  </si>
  <si>
    <t>12-7</t>
  </si>
  <si>
    <t>20/7*100</t>
  </si>
  <si>
    <t>13-8</t>
  </si>
  <si>
    <t>22/8*100</t>
  </si>
  <si>
    <t>1.2.2.1.18</t>
  </si>
  <si>
    <t>1.2.2.1.19</t>
  </si>
  <si>
    <t>1.2.2.1.20</t>
  </si>
  <si>
    <t>1.2.2.1.21</t>
  </si>
  <si>
    <t>1.2.2.1.22</t>
  </si>
  <si>
    <t>г. Всеволожск, реконструкция ВЛ-0,4 кВ ф. 2 от ТП-120 по ул. Обороны и пер. Теневому L=750м</t>
  </si>
  <si>
    <t xml:space="preserve"> I_2000001242</t>
  </si>
  <si>
    <t>1.2.2.1.23</t>
  </si>
  <si>
    <t>1.2.2.1.24</t>
  </si>
  <si>
    <t>Реконструкция КЛ-6кВ ф.640-01 от РП-10 до ТП-90, L~150м,Колтушское ш. у д.20.  г.Всеволожск</t>
  </si>
  <si>
    <t>J_2000000139</t>
  </si>
  <si>
    <t>1.2.2.1.25</t>
  </si>
  <si>
    <t xml:space="preserve">Реконструкция КЛ-6кВ ф.640-01 от РП-10 до ТП-94, L~550м., Колтушское ш. у д.20,  г.Всеволожск
</t>
  </si>
  <si>
    <t>J_2000001310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</si>
  <si>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</si>
  <si>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</si>
  <si>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</si>
  <si>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</si>
  <si>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</si>
  <si>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</si>
  <si>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</si>
  <si>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</si>
  <si>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Установка приборов учета потребителям, в случае выхода из строя, истечения МПИ или истечения срока эксплуатации</t>
  </si>
  <si>
    <t>г.Всеволожск,КЛ-10кВ от ТП-118 до ТП-120,АСБ-10 3х185, L≈0,11км</t>
  </si>
  <si>
    <t>E_2000002311</t>
  </si>
  <si>
    <t>J_2000000455</t>
  </si>
  <si>
    <t>1.2.2.1.28</t>
  </si>
  <si>
    <t xml:space="preserve">1.2.3.2 </t>
  </si>
  <si>
    <t>Установка приборов учета, класс напряжения 6 (10) кВ</t>
  </si>
  <si>
    <t>1.2.3.2.1</t>
  </si>
  <si>
    <t>J_2100000054</t>
  </si>
  <si>
    <t>1.2.2.1.29</t>
  </si>
  <si>
    <t>Реконструкция ВЛ-10 кВ ф. 325-01 L~ 450 м,  ул. Пионерская,  п. Рахья</t>
  </si>
  <si>
    <t>J_2100001127</t>
  </si>
  <si>
    <t>Выполнение мероприятий по замене и установке ПУ в соответствии с ФЗ 522</t>
  </si>
  <si>
    <t>г.Всеволожск, строительство КЛ-10кВ от ТП-118 до ТП-123, кабелем АСБ-10 3х185, L≈0,49км</t>
  </si>
  <si>
    <t>E_2000002312</t>
  </si>
  <si>
    <t>Автомобиль УАЗ</t>
  </si>
  <si>
    <t>J_2200000437</t>
  </si>
  <si>
    <t>J_2000000055</t>
  </si>
  <si>
    <t xml:space="preserve">Всего 2023 год </t>
  </si>
  <si>
    <t>Распоряжением Комитета по ТЭК №79 от 31.10.2022г.</t>
  </si>
  <si>
    <t>г.Всеволожск, в ТП-85 замена оборудования.</t>
  </si>
  <si>
    <t>E_2300000158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</si>
  <si>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</si>
  <si>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</si>
  <si>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Реконструкция ВЛ-0,4кВ ТП-69 Ф.7,   L~550м, г. Всеволожск.</t>
  </si>
  <si>
    <t>J_2000001292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</si>
  <si>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</si>
  <si>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</si>
  <si>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</si>
  <si>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</si>
  <si>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</si>
  <si>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</si>
  <si>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 ТП-104 Ф.2,   L~445м , г. Всеволожск.</t>
  </si>
  <si>
    <t>J_2200001281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</si>
  <si>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</si>
  <si>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</si>
  <si>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</si>
  <si>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</si>
  <si>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</si>
  <si>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</si>
  <si>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</si>
  <si>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</si>
  <si>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</si>
  <si>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</si>
  <si>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</si>
  <si>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</si>
  <si>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</si>
  <si>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</si>
  <si>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</si>
  <si>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Реконструкция ВЛ-0,4кВ  ТП-147 Ф.2,   L~410м  г. Всеволожск.</t>
  </si>
  <si>
    <t>J_2300001289</t>
  </si>
  <si>
    <t>Реконструкция ВЛ-0,4кВ ТП-147 Ф.4 ,  L~200м г. Всеволожск.</t>
  </si>
  <si>
    <t>J_2300001290</t>
  </si>
  <si>
    <t>Реконструкция ВЛ-0,4кВ ТП-69 Ф.6,  L~340м г. Всеволожск.</t>
  </si>
  <si>
    <t>J_2300001291</t>
  </si>
  <si>
    <t>Реконструкция ВЛ-0,4кВ  ТП-69 Ф.9 ,  L~320м , г. Всеволожск.</t>
  </si>
  <si>
    <t>J_2300001293</t>
  </si>
  <si>
    <t>пос.Токсово, реконструкция ВЛ-0,4кВ от ПП-4 по ул.Инженерная,СИП-2 3х95+1х95</t>
  </si>
  <si>
    <t>E_2300001216</t>
  </si>
  <si>
    <t>Реконструкция ВЛ-0,4кВ  ТП-41 ф.4  L~450м,  г.п.Рахья</t>
  </si>
  <si>
    <t xml:space="preserve"> J_2300001243</t>
  </si>
  <si>
    <t xml:space="preserve">Pеконструкция КЛ-10 кВ от РП-4 ф. 525-403 до  ТП-192, L~ 130 м. г. Всеволожск </t>
  </si>
  <si>
    <t>J_2300001313</t>
  </si>
  <si>
    <t xml:space="preserve">пос.Рахья, ВЛ-10кВ, ф. 1от РТП-2983 до Сосновой (к ТП-5), СИП-3 1х95, L=250м </t>
  </si>
  <si>
    <t>E_2300000119</t>
  </si>
  <si>
    <t>пос.Рахья, реконструкция КЛ-0,4 от  ТП-15 до д.31-32 по ул.Стационная,АСБ-1 4х120</t>
  </si>
  <si>
    <t>E_2300000142</t>
  </si>
  <si>
    <t xml:space="preserve">пос.Рахья,ВЛ-0,4кВ от ТП-41 по ул.Луговая,ул.Железнодорожная,ул.Гладкинская,СИП-2 3х95+1х95, L=1100м </t>
  </si>
  <si>
    <t>E_0000001222</t>
  </si>
  <si>
    <t>1.2.2.1.30</t>
  </si>
  <si>
    <t xml:space="preserve">пос.Рахья,ВЛ-10кВ,от РТП-2983 до ТП-17,СИП-3 1х95, L=1150м </t>
  </si>
  <si>
    <t>E_0000001110</t>
  </si>
  <si>
    <t>1.2.2.1.31</t>
  </si>
  <si>
    <t xml:space="preserve">г.Всеволожск,ВЛ-0,4кВ от ТП-20 по ул.Некрасова,СИП-2 3х95+1х95, L=470м </t>
  </si>
  <si>
    <t>E_0000001225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</si>
  <si>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</si>
  <si>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</si>
  <si>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г.Всеволожск,КТПП-630 с трансформатором 400кВА на ул.Варшавская взамен ТП-11</t>
  </si>
  <si>
    <t>E_2000002515</t>
  </si>
  <si>
    <t>пос. Токсово, КЛ-10 к от ТП-431 до ТП-324, фид. 601-08 АСБ-10-185</t>
  </si>
  <si>
    <t>E_2000000236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</si>
  <si>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</si>
  <si>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</si>
  <si>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</si>
  <si>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</si>
  <si>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</si>
  <si>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E_0000000222</t>
  </si>
  <si>
    <t>автомобиль легковой ВАЗ (НИВА) 3 шт</t>
  </si>
  <si>
    <t>J_2200000438</t>
  </si>
  <si>
    <t>Покупка электроинструмента и вспомогательных материалов для выполнения ИПР</t>
  </si>
  <si>
    <t>В связи с отсутствием тарифных источников титул перенесен в 2024г. (АОТС 18.01.23) Проект находится на согласовании в Комитете по ТЭК.</t>
  </si>
  <si>
    <t>В связи с отсутствием тарифных источников, строительство титула перенесено на 2025г. (АТО от 28.12.2021г.) Проект находится на согласовании в Комитете по ТЭК.</t>
  </si>
  <si>
    <t>В связи с отсутствием тарифных источников титул перенесен в 2023г.(АТО от 18.02.2022г.)</t>
  </si>
  <si>
    <t>В связи с отсутствием тарифных источников, СМР титула перенесено на 2023г.  (АТО от 30.04.2020г.) ПИР выполнен в полном объеме, подано заявление получение постановления на размещение объекта в Администрацию ВМР, срок получения постановления - январь 2022г,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</si>
  <si>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, строительство титула перенесено на 2023г.  (АТО от 20.12.2022г.)</t>
  </si>
  <si>
    <t>В связи с отсутствием тарифных источников, строительство титула перенесено на 2023г.  (АТО от 20.12.22г.)/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</si>
  <si>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титул перенесен в 2024г. (АТО от 26.12.22) Проект находится на согласовании в Комитете по ТЭК.</t>
  </si>
  <si>
    <t>В связи с отсутствием тарифных источников титул перенесен в ИПР 2025-2029г.(АТО от 28.02.2022) Проект находится на согласовании в Комитете по ТЭК.</t>
  </si>
  <si>
    <t>В связи с отсутствием тарифных источников титул перенесен в 2024г. (АТО от 31.01.2022) Проект находится на согласовании в Комитете по ТЭК.</t>
  </si>
  <si>
    <t>В связи с отсутствием тарифных источников, выполнение титула перенесено в ИПР 2025-2029гг.  Проект находится на согласовании в Комитете по ТЭК.</t>
  </si>
  <si>
    <t>В связи с отсутствием тарифных источников титул перенесен в ИПР 2025-2029гг. (АТО от 18.02.2022)  Проект находится на согласовании в Комитете по ТЭК.</t>
  </si>
  <si>
    <t>В связи с отсутствием тарифных источников титул перенесен в ИПР 2025-2029гг.(АТО от 28.02.2022) Проект находится на согласовании в Комитете по ТЭК.</t>
  </si>
  <si>
    <t>В связи с отсутствием тарифных источников титул перенесен в ИПР 2025-2029гг. (АТО 18.02.2022) Проект находится на согласовании в Комитете по ТЭК.</t>
  </si>
  <si>
    <t>В связи с отсутствием тарифных источников титул перенесен в 2023г.</t>
  </si>
  <si>
    <t>В связи с отсутствием тарифных источников титул перенесен в 2024г. (АОТС 10.02.23)  Проект находится на согласовании в Комитете по ТЭК.</t>
  </si>
  <si>
    <t>В связи с отсутствием тарифных источников титул перенесен в 2024г. (АОТС 31.01.23)  Проект находится на согласовании в Комитете по ТЭК.</t>
  </si>
  <si>
    <t>В связи с отсутствием тарифных источников титул перенесен в 2024г. Проект находится на согласовании в Комитете по ТЭК.</t>
  </si>
  <si>
    <t>В связи с отсутствием тарифных источников титул перенесен в ИПР 2025-2029г. Проект находится на согласовании в Комитете по ТЭК.</t>
  </si>
  <si>
    <t>Корректировка сроков реализации в соотвествии  с уточненным реестром заключенных договоров технологического присоединения потребителей. Работы по титулу перенесены с 2018 г. на 2019г./устранение замечаний подрядчиком по ПИР, СМР перенесены на 2023г (АТО 28.01.22) 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</si>
  <si>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2024г(АТО 24.02.21)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</si>
  <si>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 (АТО 31.01.2022) Проект находится на согласовании в Комитете по ТЭК.</t>
  </si>
  <si>
    <t>В связи с отсутствием тарифных источников титул перенесен в ИПР2025-2029г.(АТО от 28.12.2021г.) Проект находится на согласовании в Комитете по ТЭК.</t>
  </si>
  <si>
    <t>Освоение планируется в 2024г. Финансирование запланировано  в  2025г. (АТО 28.02.22) Проект находится на согласовании в Комитете по ТЭК.</t>
  </si>
  <si>
    <t>Освоение планируется в 2023г. Финансирование запланировано  в  2024г. (АТО 18.01.23) Проект находится на согласовании в Комитете по ТЭК.</t>
  </si>
  <si>
    <t>В связи с отсутствием тарифных источников титул перенесен в ИПР 2025-2029г.(АТО от 18.02.2022г.)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</si>
  <si>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 СМР перенесены на 2023г (АТО 28.01.2022)</t>
  </si>
  <si>
    <t>В связи с отсутствием тарифных источников титул перенесен в 2023г</t>
  </si>
  <si>
    <t>договор лизинга от 26.09.22г. №22877-СПБ-22-АМ-Л, договор лизинга от 26.09.22г.  №22878-СПБ-22-АМ-Л</t>
  </si>
  <si>
    <t>производственная необходимость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</si>
  <si>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</si>
  <si>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</si>
  <si>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</si>
  <si>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</si>
  <si>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t>1.4.9</t>
  </si>
  <si>
    <t xml:space="preserve">Строительств 2КЛ-0,4 кВ от ТП-284 L=0,145км , Колтушское шоссе, д.20, г.Всеволожск (ГБУЗ ЛО «ВКМБ 20/Д-100 от 10.08.20.)           </t>
  </si>
  <si>
    <t>L_2100003245</t>
  </si>
  <si>
    <t>1.4.10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</si>
  <si>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</si>
  <si>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</si>
  <si>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1.4.11</t>
  </si>
  <si>
    <t>Строительство ВЛИ-0,4 кВ от ТП-52, L-105 м., пр. Алексеевский, д. 71  г. Всеволожск  (Фейгинов Д.М.  22/Д-044 от 25.02.22 г.)</t>
  </si>
  <si>
    <t>M_2200032221</t>
  </si>
  <si>
    <t>1.4.12</t>
  </si>
  <si>
    <t>Строительство ВЛИ-0,4 кВ от ТП-267, L-12 м., ул. Сергиевская, уч. 200 г. Всеволожск  (ИП Чикина Г.О. 22/Д-288 от 23.05.22 г.)</t>
  </si>
  <si>
    <t>M_2200032222</t>
  </si>
  <si>
    <t>1.4.13</t>
  </si>
  <si>
    <t>Строительство ВЛИ-0,4 кВ от ТП-120, L-60 м., ул. Окружная, д. 56А г. Всеволожск  (Квятковский Е.А.  21/Д-315 от 24.06.21 г.)</t>
  </si>
  <si>
    <t>M_2200031252</t>
  </si>
  <si>
    <t>1.4.14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</si>
  <si>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</si>
  <si>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</si>
  <si>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1.2.2.1.34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</si>
  <si>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</si>
  <si>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</si>
  <si>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Реконструкция КВЛ-0,4 кВ фид. 1 ТП-31, L= 430 м., ул. Ломоносова, г. Всеволожск  (Прокопьев А.Ю. 22/Д-528 от 01.08.22 г.)</t>
  </si>
  <si>
    <t>N_2300031253</t>
  </si>
  <si>
    <t>1.2.1.1.2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</si>
  <si>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</si>
  <si>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</si>
  <si>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СЗ С/920 от 26.09.22 (ООО "Кураж" 22/З-184 от 19.04.2022)</t>
  </si>
  <si>
    <t>СЗ  С/176 от 06.03.2023   Мероприятия по технологическому присоединению (ИП Сукиасян Т.М, ИП Сукиасян Р.М. 21/З-718 от 28.12.21 г.)</t>
  </si>
  <si>
    <t>СЗ С/196 от 14.03.2023 Мероприятия по технологическому присоединению  (Прокопьев А.Ю. 22/Д-528 от 01.08.2022)</t>
  </si>
  <si>
    <t xml:space="preserve">СЗ №С/320 от 15.06.21 Мероприятия по технологическому присоединению  (ГБУЗ ЛО «ВКМБ 20/Д-100 от 10.08.20.)           </t>
  </si>
  <si>
    <t>СЗ № С/854 от 07.09.2022 // СМКУ "ЦОФМУ" 22/Д-057 от 11.03.2022г</t>
  </si>
  <si>
    <t>СЗ С/1212-1 от 23.12.2022   Мероприятия по технологическому присоединению (Фейгинов 22/З-044 от 25.02.22 г.)</t>
  </si>
  <si>
    <t>СЗ  С/ 1211-1 от 23.12.2022   Мероприятия по технологическому присоединению (ИП Чикина Г.О 22/З-288 от 23.05.22 г.)</t>
  </si>
  <si>
    <t>СЗ С/1213-1 от 23.12.2022  (Квятковский Е.А.  21/Д-315 от 24.06.2021)</t>
  </si>
  <si>
    <t>СЗ С/268 от 04.04.23  Мероприятия по технологическому присоединению (Аллахвердиев А.А. 21/Д-409 от 02.08.21 г.)</t>
  </si>
  <si>
    <t>В связи с отсутствием тарифных источников титул перенесен в 2023г. (АТО от 28.01.2022) Финансирование планируется в 2024г.</t>
  </si>
  <si>
    <t>В связи с отсутствием тарифных источников титул перенесен в 2023г. (АТО от 31.01.2022) Финансирование планируется в 2024г.</t>
  </si>
  <si>
    <t>В связи с отсутствием тарифных источников титул перенесен в 2024г.  Проект находится на согласовании в Комитете по ТЭК.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</si>
  <si>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</si>
  <si>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</si>
  <si>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1.2.2.1.32</t>
  </si>
  <si>
    <t>1.2.2.1.33</t>
  </si>
  <si>
    <t>СЗ С/204 от 15.03.2023 Мероприятия по технологическому присоединению (Курятников В.М. 22/Д-140 от 07.04.22г.)</t>
  </si>
  <si>
    <t>1.1.1.3.1</t>
  </si>
  <si>
    <t>Мероприятия по технологическому присоединению ООО "Петрострой", Г.Всеволожск дорога Жизни (16/Д-325)</t>
  </si>
  <si>
    <t>I_0000033611</t>
  </si>
  <si>
    <t>1.1.1.3.2</t>
  </si>
  <si>
    <t>Мероприятия по технологическому присоединению ООО "Агротрейд" (ОД-21/Д-211 от 30.04.2021г)</t>
  </si>
  <si>
    <t>L_2100033630</t>
  </si>
  <si>
    <t>1.1.1.3.3</t>
  </si>
  <si>
    <t>Мероприятия по технологическому присоединению ИП Хомякова И.О., ИП Орловцева А.О (ОД-21/Д-156 от 23.04.2021г)</t>
  </si>
  <si>
    <t>L_2100033631</t>
  </si>
  <si>
    <t>Заключен договор с подрядчиком на работыпо этапу для ввода второй очереди строительства в связи с началом финансирования объекта силами ГКУ "УС ЛО" (банкротство ООО "Петрострой")</t>
  </si>
  <si>
    <t>Выполнение обязательств по договору на технологическое присоединение с заявителем (Договор №ОД-21/Д-211 от 30.04.2021г.) Планироется оплата подрядчику в 2023г/ Титул выполнен в полном объеме в 2023г</t>
  </si>
  <si>
    <t>Выполнение обязательств по договору на технологическое присоединение с заявителем (Договор №ОД-21/Д-156 от 23.04.2021г.) Планироется оплата подрядчику в 2023г Титул выполнен в полном объеме в 2023г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</si>
  <si>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</si>
  <si>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</si>
  <si>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1.2.1.1.3</t>
  </si>
  <si>
    <t>Реконструкция ВЛ-0,4 кВ фид. 3 ТП-426, L= 80 м., ул.Санаторная, п. Токсово  (Кривенок Н.Н. 21/Д-511 от 28.09.21 г.)</t>
  </si>
  <si>
    <t>М_2200031221</t>
  </si>
  <si>
    <t>1.2.2.1.35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</si>
  <si>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</si>
  <si>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N_2300032504</t>
  </si>
  <si>
    <t>1.2.2.1.36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</si>
  <si>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</si>
  <si>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</si>
  <si>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1.2.2.1.37</t>
  </si>
  <si>
    <t>Реконструкция ВЛ-0,4 кВ фид. 3 ТП-426, L= 80 м., ул.Санаторная, п. Токсово  (Елисеева К.И. 22/Д-414 от 29.06.22 г.)</t>
  </si>
  <si>
    <t>N_2300031256</t>
  </si>
  <si>
    <t>1.2.2.1.38</t>
  </si>
  <si>
    <t>1.2.2.1.39</t>
  </si>
  <si>
    <t xml:space="preserve"> СЗ №С/567 от 05.07.2023 (Кривенок Н.Н. 21/Д-511 от 28.09.21 г.)</t>
  </si>
  <si>
    <t>СЗ С/541 от 28.06.2023</t>
  </si>
  <si>
    <t>СЗ № С/566 от 05.07.2023 (Бухтияров М.В. № 21/Д-513 от 28.09.2021г.)</t>
  </si>
  <si>
    <t xml:space="preserve">СЗ С/569 от 05.07.2023 Мероприятия по технологическому присоединению (Елисеева К.И. 22/Д-414 от 29.06.22г.) </t>
  </si>
  <si>
    <t>Строительство РП-11, г. Всеволожск</t>
  </si>
  <si>
    <t>J_2000002550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</si>
  <si>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</si>
  <si>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</si>
  <si>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</si>
  <si>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L_2100003268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</si>
  <si>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</si>
  <si>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N_2300031255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</si>
  <si>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</si>
  <si>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N_2300032418</t>
  </si>
  <si>
    <t>Строительство КЛ-0,4 кВ от ТП-117, L-15 м., ул. Александровская, уч.72 г. Всеволожск  (Кудленок М.В. 22/Д-658 от 19.10.22 г.)</t>
  </si>
  <si>
    <t>N_2300032417</t>
  </si>
  <si>
    <t>Титул выполнен в полном объеме в 2021г. /Завершение финансирования планируется в 2023г/ Титул выполнен в полном объеме в 2023г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</si>
  <si>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 Проект находится на согласовании в Комитете по ТЭК.</t>
  </si>
  <si>
    <t>СЗ №С/320 от 15.06.21</t>
  </si>
  <si>
    <t>СЗ С/528 от 23.06.2023 Мероприятия по технологическому присоединению (Скарга А.В., Иванова Л.В., Скарга Е.А., Скарга Д.А., Скарга О.А. 22/Д-793 от 27.12.2022 г.)</t>
  </si>
  <si>
    <t>С/З С/542 от 28.06.23 (АО "Аплюс Естейт" 23/Д-007 от 13.03.2023г)</t>
  </si>
  <si>
    <t>С/З с/479 от 05.06.23 Кудленок М.В. 22/Д-658 от 19.10.22 г.</t>
  </si>
  <si>
    <t>1.6.4</t>
  </si>
  <si>
    <t>Приобретение и установка программно-аппаратного комплекса "Пирамида 2.0 "</t>
  </si>
  <si>
    <t>N_2300000458</t>
  </si>
  <si>
    <t>1.6.5</t>
  </si>
  <si>
    <t>Автогидроподъемник</t>
  </si>
  <si>
    <t>J_2100000436</t>
  </si>
  <si>
    <t>Производственная необходимость</t>
  </si>
  <si>
    <t>договор лизинга от 16.05.23г. №ЛД-78-3307/23//  Проект находится на согласовании в Комитете по ТЭК.</t>
  </si>
  <si>
    <t>1.2.1.1.4</t>
  </si>
  <si>
    <t>месяцев</t>
  </si>
  <si>
    <t>МКУ ЕСЗ ВР ЛО КОЦ  Нагорная 43  19/Д-508 от 13.11.2019</t>
  </si>
  <si>
    <t>J_2000033624</t>
  </si>
  <si>
    <t>N_2300033634</t>
  </si>
  <si>
    <t>1.1.1.3.4</t>
  </si>
  <si>
    <t xml:space="preserve">Выполнение обязательств по договору на технологическое присоединение с заявителем (Договор №ОД-19/Д-466 от 02.12.2019г.)// В 2020г. выполнены только ПИР. СМР перенесен ввиду отсутсвия строительсва со стороны Заявителя.  Заключено доп.соглашение на перенос сроков выполнения мероприятий на 2023г. Планируется заключение доп. соглашений на  2024-2025гг 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</si>
  <si>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</si>
  <si>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>Реконструкция ВЛ-0,4 кВ от ТП-126 ф. 6 L~ 190 м, ул. Калининская,  г. Всеволожск</t>
  </si>
  <si>
    <t>J_2400001256</t>
  </si>
  <si>
    <t>Реконструкция ВЛ-0,4кВ  ТП-18 Ф.10,  L~500м  по пр.Герцена,  г. Всеволожск.</t>
  </si>
  <si>
    <t>J_2400001278</t>
  </si>
  <si>
    <t>г.п.Рахья, реконструкция ВЛ-10кВ от РТП-633 до ТП-2 Грибное, L≈400 м</t>
  </si>
  <si>
    <t xml:space="preserve"> E_2000000117</t>
  </si>
  <si>
    <t>1.2.2.1.40</t>
  </si>
  <si>
    <t>1.2.2.1.41</t>
  </si>
  <si>
    <t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</t>
  </si>
  <si>
    <t>Строительство МТП 10/0,4 ,ВЛЗ-10кВ, КЛ-0,4кВ на землях ЗАО "Щеглово" (Ксенофонтова Н.И. №ОД-19/Д-585 от 24.12.2019г)</t>
  </si>
  <si>
    <t>L_2100000268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</si>
  <si>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</si>
  <si>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</si>
  <si>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КВЛ-0,4 кВ от ТП-41, L-85 м., Октябрьский пр., уч. 101, г. Всеволожск  (ИП Астров С.А. 21/Д-340 от 29.07.21 г.)</t>
  </si>
  <si>
    <t>N_2300032622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</si>
  <si>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</si>
  <si>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</si>
  <si>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Строительство ВЛИ-0,4 кВ от ТП-323, L-150 м., ул. Школьная, уч. 8а, п. Токсово   (ИП Шанина М.А. 22/Д-081 от 19.03.22)</t>
  </si>
  <si>
    <t>N_2300032227</t>
  </si>
  <si>
    <t>Строительство КЛ-0,4 кВ от ТП-70, L-150 м., ул. Центральная , уч. 5, г. Всеволожск  (МОБУ «СОШ № 6» ОД-21/Д-046 от 05.02.21 г.)</t>
  </si>
  <si>
    <t>N_2300032420</t>
  </si>
  <si>
    <t>1.4.15</t>
  </si>
  <si>
    <t>N_2300032623</t>
  </si>
  <si>
    <t>1.4.16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</si>
  <si>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</si>
  <si>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N_2300032503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</si>
  <si>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</si>
  <si>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</si>
  <si>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</si>
  <si>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</si>
  <si>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</si>
  <si>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</si>
  <si>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</si>
  <si>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</si>
  <si>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</si>
  <si>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</si>
  <si>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</si>
  <si>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</si>
  <si>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Мероприятия по технологическому присоединению (Ксенофонтова Н.И.  №ОД-19/Д-585 от 24.12.2019г)</t>
  </si>
  <si>
    <t>СЗ С/546 от 28.06.23  Мероприятия по технологическому присоединению (ООО "Татнефть-АЗС-Северо-Запад" 22/Д-559 от 06.09.22</t>
  </si>
  <si>
    <t>СЗ С/586 от 10.07.23  Мероприятия по технологическому присоединению ( ИП Астров С.А. 21/Д-340 от 29.07.22)</t>
  </si>
  <si>
    <t>СЗ С/749 от 05.09.2023 (МОУ СОШ «Свердловский ЦО» 21/Д-622 от 29.11.21 г.)</t>
  </si>
  <si>
    <t>СЗ С/751 от 05.09.2023  (ИП Шанина М.А. 22/Д-081 от 19.03.22)</t>
  </si>
  <si>
    <t>СЗ № С/854 от 04.10.2023 (МОБУ «СОШ № 6» ОД-21/Д-046 от 05.02.21 г.)</t>
  </si>
  <si>
    <t>СЗ С/967 от 31.10.23  Мероприятия по технологическому присоединению (Уваров А.Н. 22Д-706 от 11.11.2022)</t>
  </si>
  <si>
    <t>СЗ С/167 от 02.03.23 (ИП Замятин А.Г., ИП Меженский В.В. 21/з-623 от  12.11.21 г.; ИП Колобова Ю.Б. 22/з-342 от 02.06.2022 г.)</t>
  </si>
  <si>
    <t>1.4.29</t>
  </si>
  <si>
    <t>Мероприятия по технологическому присоединению (Егоров Ю.А., Егоров А.Ю.. договор  №23/Д-243 от 23.05.2023г.)</t>
  </si>
  <si>
    <t>Мероприятия по технологическому присоединению  (Ивашнева О.Н.  22/Д-411 от 17.06.2022г.)</t>
  </si>
  <si>
    <t xml:space="preserve">Строительство ТП-630/10/0,4 с трансформатором 400 кВА, ВЛЗ-10 кВ от фид. 601-08,  L-150 м.,  д. Аудио, СНТ «Аудио»»(СНТ «Аудио» № ОД-22/Д-585 от 27.03.2023г.)
</t>
  </si>
  <si>
    <t xml:space="preserve">Строительство: КТП-П-630/10/0,4 кВ с трансформатором ТМГ-400 кВА, КЛ-10 кВ от оп. ВЛЗ-10 кВ ф. 403-04 до проектируемой КТПП, L~200м.,КЛ-0,4 кВ от проектируемой КТПП до проектируемого КК L~120м.г. Всеволожск, ул. Пушкинская, уч. 128-Б (Уваров А.Н. 22/Д-706 от 11.11.22 г.)
</t>
  </si>
  <si>
    <t>1.2.1.1.5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</si>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</sst>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4" fillId="0" borderId="0"/>
  </cellStyleXfs>
  <cellXfs count="97">
    <xf numFmtId="0" fontId="0" fillId="0" borderId="0" xfId="0"/>
    <xf numFmtId="2" fontId="1" fillId="0" borderId="12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/>
    </xf>
    <xf numFmtId="49" fontId="1" fillId="0" borderId="12" xfId="2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49" fontId="1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right" textRotation="90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right" textRotation="90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wrapText="1"/>
    </xf>
    <xf numFmtId="2" fontId="3" fillId="0" borderId="15" xfId="0" applyNumberFormat="1" applyFont="1" applyFill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1" fillId="0" borderId="12" xfId="2" applyNumberFormat="1" applyFont="1" applyFill="1" applyBorder="1" applyAlignment="1">
      <alignment horizontal="left" vertical="center" wrapText="1"/>
    </xf>
    <xf numFmtId="49" fontId="1" fillId="0" borderId="12" xfId="2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2" xfId="2" applyNumberFormat="1" applyFont="1" applyFill="1" applyBorder="1" applyAlignment="1">
      <alignment horizontal="left" vertical="center" wrapText="1"/>
    </xf>
    <xf numFmtId="49" fontId="1" fillId="0" borderId="9" xfId="2" applyNumberFormat="1" applyFont="1" applyFill="1" applyBorder="1" applyAlignment="1">
      <alignment horizontal="center" vertical="center"/>
    </xf>
    <xf numFmtId="49" fontId="3" fillId="0" borderId="12" xfId="2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/>
    </xf>
    <xf numFmtId="0" fontId="3" fillId="0" borderId="12" xfId="3" applyNumberFormat="1" applyFont="1" applyFill="1" applyBorder="1" applyAlignment="1" applyProtection="1">
      <alignment horizontal="left" vertical="center" wrapText="1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49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2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4" xfId="1" applyNumberFormat="1" applyFont="1" applyFill="1" applyBorder="1" applyAlignment="1">
      <alignment horizontal="center"/>
    </xf>
    <xf numFmtId="49" fontId="3" fillId="0" borderId="15" xfId="1" applyNumberFormat="1" applyFont="1" applyFill="1" applyBorder="1" applyAlignment="1">
      <alignment horizontal="center" wrapText="1"/>
    </xf>
    <xf numFmtId="0" fontId="3" fillId="0" borderId="15" xfId="1" applyNumberFormat="1" applyFont="1" applyFill="1" applyBorder="1" applyAlignment="1">
      <alignment horizontal="center"/>
    </xf>
    <xf numFmtId="49" fontId="3" fillId="0" borderId="13" xfId="2" applyNumberFormat="1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/>
    </xf>
    <xf numFmtId="49" fontId="3" fillId="0" borderId="13" xfId="1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49" fontId="3" fillId="0" borderId="12" xfId="1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/>
    </xf>
    <xf numFmtId="0" fontId="1" fillId="0" borderId="12" xfId="2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2" fontId="3" fillId="0" borderId="12" xfId="1" applyNumberFormat="1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>
      <alignment horizontal="center" vertical="center" wrapText="1"/>
    </xf>
    <xf numFmtId="0" fontId="5" fillId="0" borderId="9" xfId="1" applyNumberFormat="1" applyFont="1" applyFill="1" applyBorder="1" applyAlignment="1">
      <alignment horizontal="center" vertical="center"/>
    </xf>
    <xf numFmtId="2" fontId="5" fillId="0" borderId="12" xfId="1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 vertical="center" wrapText="1"/>
    </xf>
    <xf numFmtId="2" fontId="1" fillId="0" borderId="12" xfId="1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 wrapText="1"/>
    </xf>
    <xf numFmtId="49" fontId="3" fillId="0" borderId="12" xfId="1" applyNumberFormat="1" applyFont="1" applyFill="1" applyBorder="1" applyAlignment="1">
      <alignment horizontal="left" vertical="center" wrapText="1"/>
    </xf>
    <xf numFmtId="49" fontId="5" fillId="0" borderId="12" xfId="1" applyNumberFormat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/>
    </xf>
    <xf numFmtId="2" fontId="1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2" fontId="3" fillId="0" borderId="12" xfId="1" applyNumberFormat="1" applyFont="1" applyFill="1" applyBorder="1" applyAlignment="1">
      <alignment horizontal="center" vertical="center" wrapText="1"/>
    </xf>
    <xf numFmtId="49" fontId="6" fillId="0" borderId="12" xfId="2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106"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6"/>
  <sheetViews>
    <sheetView tabSelected="1" zoomScale="60" zoomScaleNormal="60" workbookViewId="0">
      <selection activeCell="C115" sqref="C115:C119"/>
    </sheetView>
  </sheetViews>
  <sheetFormatPr defaultColWidth="9.109375" defaultRowHeight="15.6" x14ac:dyDescent="0.3"/>
  <cols>
    <col min="1" max="1" width="13.44140625" style="6" customWidth="1"/>
    <col min="2" max="2" width="59" style="6" customWidth="1"/>
    <col min="3" max="3" width="15.6640625" style="6" bestFit="1" customWidth="1"/>
    <col min="4" max="11" width="7.6640625" style="6" customWidth="1"/>
    <col min="12" max="12" width="8.77734375" style="6" bestFit="1" customWidth="1"/>
    <col min="13" max="13" width="7.6640625" style="6" customWidth="1"/>
    <col min="14" max="14" width="12.5546875" style="6" bestFit="1" customWidth="1"/>
    <col min="15" max="15" width="9.44140625" style="6" bestFit="1" customWidth="1"/>
    <col min="16" max="16" width="12.5546875" style="6" bestFit="1" customWidth="1"/>
    <col min="17" max="17" width="10.77734375" style="6" bestFit="1" customWidth="1"/>
    <col min="18" max="18" width="12.5546875" style="6" bestFit="1" customWidth="1"/>
    <col min="19" max="19" width="10.77734375" style="6" bestFit="1" customWidth="1"/>
    <col min="20" max="20" width="12.5546875" style="6" bestFit="1" customWidth="1"/>
    <col min="21" max="21" width="9.44140625" style="6" bestFit="1" customWidth="1"/>
    <col min="22" max="22" width="12.5546875" style="6" bestFit="1" customWidth="1"/>
    <col min="23" max="23" width="9.44140625" style="6" bestFit="1" customWidth="1"/>
    <col min="24" max="24" width="59.44140625" style="16" customWidth="1"/>
    <col min="25" max="251" width="9.109375" style="6"/>
    <col min="252" max="252" width="7.109375" style="6" customWidth="1"/>
    <col min="253" max="253" width="22.6640625" style="6" customWidth="1"/>
    <col min="254" max="254" width="12" style="6" customWidth="1"/>
    <col min="255" max="264" width="7.6640625" style="6" customWidth="1"/>
    <col min="265" max="274" width="6.6640625" style="6" customWidth="1"/>
    <col min="275" max="275" width="11.6640625" style="6" customWidth="1"/>
    <col min="276" max="507" width="9.109375" style="6"/>
    <col min="508" max="508" width="7.109375" style="6" customWidth="1"/>
    <col min="509" max="509" width="22.6640625" style="6" customWidth="1"/>
    <col min="510" max="510" width="12" style="6" customWidth="1"/>
    <col min="511" max="520" width="7.6640625" style="6" customWidth="1"/>
    <col min="521" max="530" width="6.6640625" style="6" customWidth="1"/>
    <col min="531" max="531" width="11.6640625" style="6" customWidth="1"/>
    <col min="532" max="763" width="9.109375" style="6"/>
    <col min="764" max="764" width="7.109375" style="6" customWidth="1"/>
    <col min="765" max="765" width="22.6640625" style="6" customWidth="1"/>
    <col min="766" max="766" width="12" style="6" customWidth="1"/>
    <col min="767" max="776" width="7.6640625" style="6" customWidth="1"/>
    <col min="777" max="786" width="6.6640625" style="6" customWidth="1"/>
    <col min="787" max="787" width="11.6640625" style="6" customWidth="1"/>
    <col min="788" max="1019" width="9.109375" style="6"/>
    <col min="1020" max="1020" width="7.109375" style="6" customWidth="1"/>
    <col min="1021" max="1021" width="22.6640625" style="6" customWidth="1"/>
    <col min="1022" max="1022" width="12" style="6" customWidth="1"/>
    <col min="1023" max="1032" width="7.6640625" style="6" customWidth="1"/>
    <col min="1033" max="1042" width="6.6640625" style="6" customWidth="1"/>
    <col min="1043" max="1043" width="11.6640625" style="6" customWidth="1"/>
    <col min="1044" max="1275" width="9.109375" style="6"/>
    <col min="1276" max="1276" width="7.109375" style="6" customWidth="1"/>
    <col min="1277" max="1277" width="22.6640625" style="6" customWidth="1"/>
    <col min="1278" max="1278" width="12" style="6" customWidth="1"/>
    <col min="1279" max="1288" width="7.6640625" style="6" customWidth="1"/>
    <col min="1289" max="1298" width="6.6640625" style="6" customWidth="1"/>
    <col min="1299" max="1299" width="11.6640625" style="6" customWidth="1"/>
    <col min="1300" max="1531" width="9.109375" style="6"/>
    <col min="1532" max="1532" width="7.109375" style="6" customWidth="1"/>
    <col min="1533" max="1533" width="22.6640625" style="6" customWidth="1"/>
    <col min="1534" max="1534" width="12" style="6" customWidth="1"/>
    <col min="1535" max="1544" width="7.6640625" style="6" customWidth="1"/>
    <col min="1545" max="1554" width="6.6640625" style="6" customWidth="1"/>
    <col min="1555" max="1555" width="11.6640625" style="6" customWidth="1"/>
    <col min="1556" max="1787" width="9.109375" style="6"/>
    <col min="1788" max="1788" width="7.109375" style="6" customWidth="1"/>
    <col min="1789" max="1789" width="22.6640625" style="6" customWidth="1"/>
    <col min="1790" max="1790" width="12" style="6" customWidth="1"/>
    <col min="1791" max="1800" width="7.6640625" style="6" customWidth="1"/>
    <col min="1801" max="1810" width="6.6640625" style="6" customWidth="1"/>
    <col min="1811" max="1811" width="11.6640625" style="6" customWidth="1"/>
    <col min="1812" max="2043" width="9.109375" style="6"/>
    <col min="2044" max="2044" width="7.109375" style="6" customWidth="1"/>
    <col min="2045" max="2045" width="22.6640625" style="6" customWidth="1"/>
    <col min="2046" max="2046" width="12" style="6" customWidth="1"/>
    <col min="2047" max="2056" width="7.6640625" style="6" customWidth="1"/>
    <col min="2057" max="2066" width="6.6640625" style="6" customWidth="1"/>
    <col min="2067" max="2067" width="11.6640625" style="6" customWidth="1"/>
    <col min="2068" max="2299" width="9.109375" style="6"/>
    <col min="2300" max="2300" width="7.109375" style="6" customWidth="1"/>
    <col min="2301" max="2301" width="22.6640625" style="6" customWidth="1"/>
    <col min="2302" max="2302" width="12" style="6" customWidth="1"/>
    <col min="2303" max="2312" width="7.6640625" style="6" customWidth="1"/>
    <col min="2313" max="2322" width="6.6640625" style="6" customWidth="1"/>
    <col min="2323" max="2323" width="11.6640625" style="6" customWidth="1"/>
    <col min="2324" max="2555" width="9.109375" style="6"/>
    <col min="2556" max="2556" width="7.109375" style="6" customWidth="1"/>
    <col min="2557" max="2557" width="22.6640625" style="6" customWidth="1"/>
    <col min="2558" max="2558" width="12" style="6" customWidth="1"/>
    <col min="2559" max="2568" width="7.6640625" style="6" customWidth="1"/>
    <col min="2569" max="2578" width="6.6640625" style="6" customWidth="1"/>
    <col min="2579" max="2579" width="11.6640625" style="6" customWidth="1"/>
    <col min="2580" max="2811" width="9.109375" style="6"/>
    <col min="2812" max="2812" width="7.109375" style="6" customWidth="1"/>
    <col min="2813" max="2813" width="22.6640625" style="6" customWidth="1"/>
    <col min="2814" max="2814" width="12" style="6" customWidth="1"/>
    <col min="2815" max="2824" width="7.6640625" style="6" customWidth="1"/>
    <col min="2825" max="2834" width="6.6640625" style="6" customWidth="1"/>
    <col min="2835" max="2835" width="11.6640625" style="6" customWidth="1"/>
    <col min="2836" max="3067" width="9.109375" style="6"/>
    <col min="3068" max="3068" width="7.109375" style="6" customWidth="1"/>
    <col min="3069" max="3069" width="22.6640625" style="6" customWidth="1"/>
    <col min="3070" max="3070" width="12" style="6" customWidth="1"/>
    <col min="3071" max="3080" width="7.6640625" style="6" customWidth="1"/>
    <col min="3081" max="3090" width="6.6640625" style="6" customWidth="1"/>
    <col min="3091" max="3091" width="11.6640625" style="6" customWidth="1"/>
    <col min="3092" max="3323" width="9.109375" style="6"/>
    <col min="3324" max="3324" width="7.109375" style="6" customWidth="1"/>
    <col min="3325" max="3325" width="22.6640625" style="6" customWidth="1"/>
    <col min="3326" max="3326" width="12" style="6" customWidth="1"/>
    <col min="3327" max="3336" width="7.6640625" style="6" customWidth="1"/>
    <col min="3337" max="3346" width="6.6640625" style="6" customWidth="1"/>
    <col min="3347" max="3347" width="11.6640625" style="6" customWidth="1"/>
    <col min="3348" max="3579" width="9.109375" style="6"/>
    <col min="3580" max="3580" width="7.109375" style="6" customWidth="1"/>
    <col min="3581" max="3581" width="22.6640625" style="6" customWidth="1"/>
    <col min="3582" max="3582" width="12" style="6" customWidth="1"/>
    <col min="3583" max="3592" width="7.6640625" style="6" customWidth="1"/>
    <col min="3593" max="3602" width="6.6640625" style="6" customWidth="1"/>
    <col min="3603" max="3603" width="11.6640625" style="6" customWidth="1"/>
    <col min="3604" max="3835" width="9.109375" style="6"/>
    <col min="3836" max="3836" width="7.109375" style="6" customWidth="1"/>
    <col min="3837" max="3837" width="22.6640625" style="6" customWidth="1"/>
    <col min="3838" max="3838" width="12" style="6" customWidth="1"/>
    <col min="3839" max="3848" width="7.6640625" style="6" customWidth="1"/>
    <col min="3849" max="3858" width="6.6640625" style="6" customWidth="1"/>
    <col min="3859" max="3859" width="11.6640625" style="6" customWidth="1"/>
    <col min="3860" max="4091" width="9.109375" style="6"/>
    <col min="4092" max="4092" width="7.109375" style="6" customWidth="1"/>
    <col min="4093" max="4093" width="22.6640625" style="6" customWidth="1"/>
    <col min="4094" max="4094" width="12" style="6" customWidth="1"/>
    <col min="4095" max="4104" width="7.6640625" style="6" customWidth="1"/>
    <col min="4105" max="4114" width="6.6640625" style="6" customWidth="1"/>
    <col min="4115" max="4115" width="11.6640625" style="6" customWidth="1"/>
    <col min="4116" max="4347" width="9.109375" style="6"/>
    <col min="4348" max="4348" width="7.109375" style="6" customWidth="1"/>
    <col min="4349" max="4349" width="22.6640625" style="6" customWidth="1"/>
    <col min="4350" max="4350" width="12" style="6" customWidth="1"/>
    <col min="4351" max="4360" width="7.6640625" style="6" customWidth="1"/>
    <col min="4361" max="4370" width="6.6640625" style="6" customWidth="1"/>
    <col min="4371" max="4371" width="11.6640625" style="6" customWidth="1"/>
    <col min="4372" max="4603" width="9.109375" style="6"/>
    <col min="4604" max="4604" width="7.109375" style="6" customWidth="1"/>
    <col min="4605" max="4605" width="22.6640625" style="6" customWidth="1"/>
    <col min="4606" max="4606" width="12" style="6" customWidth="1"/>
    <col min="4607" max="4616" width="7.6640625" style="6" customWidth="1"/>
    <col min="4617" max="4626" width="6.6640625" style="6" customWidth="1"/>
    <col min="4627" max="4627" width="11.6640625" style="6" customWidth="1"/>
    <col min="4628" max="4859" width="9.109375" style="6"/>
    <col min="4860" max="4860" width="7.109375" style="6" customWidth="1"/>
    <col min="4861" max="4861" width="22.6640625" style="6" customWidth="1"/>
    <col min="4862" max="4862" width="12" style="6" customWidth="1"/>
    <col min="4863" max="4872" width="7.6640625" style="6" customWidth="1"/>
    <col min="4873" max="4882" width="6.6640625" style="6" customWidth="1"/>
    <col min="4883" max="4883" width="11.6640625" style="6" customWidth="1"/>
    <col min="4884" max="5115" width="9.109375" style="6"/>
    <col min="5116" max="5116" width="7.109375" style="6" customWidth="1"/>
    <col min="5117" max="5117" width="22.6640625" style="6" customWidth="1"/>
    <col min="5118" max="5118" width="12" style="6" customWidth="1"/>
    <col min="5119" max="5128" width="7.6640625" style="6" customWidth="1"/>
    <col min="5129" max="5138" width="6.6640625" style="6" customWidth="1"/>
    <col min="5139" max="5139" width="11.6640625" style="6" customWidth="1"/>
    <col min="5140" max="5371" width="9.109375" style="6"/>
    <col min="5372" max="5372" width="7.109375" style="6" customWidth="1"/>
    <col min="5373" max="5373" width="22.6640625" style="6" customWidth="1"/>
    <col min="5374" max="5374" width="12" style="6" customWidth="1"/>
    <col min="5375" max="5384" width="7.6640625" style="6" customWidth="1"/>
    <col min="5385" max="5394" width="6.6640625" style="6" customWidth="1"/>
    <col min="5395" max="5395" width="11.6640625" style="6" customWidth="1"/>
    <col min="5396" max="5627" width="9.109375" style="6"/>
    <col min="5628" max="5628" width="7.109375" style="6" customWidth="1"/>
    <col min="5629" max="5629" width="22.6640625" style="6" customWidth="1"/>
    <col min="5630" max="5630" width="12" style="6" customWidth="1"/>
    <col min="5631" max="5640" width="7.6640625" style="6" customWidth="1"/>
    <col min="5641" max="5650" width="6.6640625" style="6" customWidth="1"/>
    <col min="5651" max="5651" width="11.6640625" style="6" customWidth="1"/>
    <col min="5652" max="5883" width="9.109375" style="6"/>
    <col min="5884" max="5884" width="7.109375" style="6" customWidth="1"/>
    <col min="5885" max="5885" width="22.6640625" style="6" customWidth="1"/>
    <col min="5886" max="5886" width="12" style="6" customWidth="1"/>
    <col min="5887" max="5896" width="7.6640625" style="6" customWidth="1"/>
    <col min="5897" max="5906" width="6.6640625" style="6" customWidth="1"/>
    <col min="5907" max="5907" width="11.6640625" style="6" customWidth="1"/>
    <col min="5908" max="6139" width="9.109375" style="6"/>
    <col min="6140" max="6140" width="7.109375" style="6" customWidth="1"/>
    <col min="6141" max="6141" width="22.6640625" style="6" customWidth="1"/>
    <col min="6142" max="6142" width="12" style="6" customWidth="1"/>
    <col min="6143" max="6152" width="7.6640625" style="6" customWidth="1"/>
    <col min="6153" max="6162" width="6.6640625" style="6" customWidth="1"/>
    <col min="6163" max="6163" width="11.6640625" style="6" customWidth="1"/>
    <col min="6164" max="6395" width="9.109375" style="6"/>
    <col min="6396" max="6396" width="7.109375" style="6" customWidth="1"/>
    <col min="6397" max="6397" width="22.6640625" style="6" customWidth="1"/>
    <col min="6398" max="6398" width="12" style="6" customWidth="1"/>
    <col min="6399" max="6408" width="7.6640625" style="6" customWidth="1"/>
    <col min="6409" max="6418" width="6.6640625" style="6" customWidth="1"/>
    <col min="6419" max="6419" width="11.6640625" style="6" customWidth="1"/>
    <col min="6420" max="6651" width="9.109375" style="6"/>
    <col min="6652" max="6652" width="7.109375" style="6" customWidth="1"/>
    <col min="6653" max="6653" width="22.6640625" style="6" customWidth="1"/>
    <col min="6654" max="6654" width="12" style="6" customWidth="1"/>
    <col min="6655" max="6664" width="7.6640625" style="6" customWidth="1"/>
    <col min="6665" max="6674" width="6.6640625" style="6" customWidth="1"/>
    <col min="6675" max="6675" width="11.6640625" style="6" customWidth="1"/>
    <col min="6676" max="6907" width="9.109375" style="6"/>
    <col min="6908" max="6908" width="7.109375" style="6" customWidth="1"/>
    <col min="6909" max="6909" width="22.6640625" style="6" customWidth="1"/>
    <col min="6910" max="6910" width="12" style="6" customWidth="1"/>
    <col min="6911" max="6920" width="7.6640625" style="6" customWidth="1"/>
    <col min="6921" max="6930" width="6.6640625" style="6" customWidth="1"/>
    <col min="6931" max="6931" width="11.6640625" style="6" customWidth="1"/>
    <col min="6932" max="7163" width="9.109375" style="6"/>
    <col min="7164" max="7164" width="7.109375" style="6" customWidth="1"/>
    <col min="7165" max="7165" width="22.6640625" style="6" customWidth="1"/>
    <col min="7166" max="7166" width="12" style="6" customWidth="1"/>
    <col min="7167" max="7176" width="7.6640625" style="6" customWidth="1"/>
    <col min="7177" max="7186" width="6.6640625" style="6" customWidth="1"/>
    <col min="7187" max="7187" width="11.6640625" style="6" customWidth="1"/>
    <col min="7188" max="7419" width="9.109375" style="6"/>
    <col min="7420" max="7420" width="7.109375" style="6" customWidth="1"/>
    <col min="7421" max="7421" width="22.6640625" style="6" customWidth="1"/>
    <col min="7422" max="7422" width="12" style="6" customWidth="1"/>
    <col min="7423" max="7432" width="7.6640625" style="6" customWidth="1"/>
    <col min="7433" max="7442" width="6.6640625" style="6" customWidth="1"/>
    <col min="7443" max="7443" width="11.6640625" style="6" customWidth="1"/>
    <col min="7444" max="7675" width="9.109375" style="6"/>
    <col min="7676" max="7676" width="7.109375" style="6" customWidth="1"/>
    <col min="7677" max="7677" width="22.6640625" style="6" customWidth="1"/>
    <col min="7678" max="7678" width="12" style="6" customWidth="1"/>
    <col min="7679" max="7688" width="7.6640625" style="6" customWidth="1"/>
    <col min="7689" max="7698" width="6.6640625" style="6" customWidth="1"/>
    <col min="7699" max="7699" width="11.6640625" style="6" customWidth="1"/>
    <col min="7700" max="7931" width="9.109375" style="6"/>
    <col min="7932" max="7932" width="7.109375" style="6" customWidth="1"/>
    <col min="7933" max="7933" width="22.6640625" style="6" customWidth="1"/>
    <col min="7934" max="7934" width="12" style="6" customWidth="1"/>
    <col min="7935" max="7944" width="7.6640625" style="6" customWidth="1"/>
    <col min="7945" max="7954" width="6.6640625" style="6" customWidth="1"/>
    <col min="7955" max="7955" width="11.6640625" style="6" customWidth="1"/>
    <col min="7956" max="8187" width="9.109375" style="6"/>
    <col min="8188" max="8188" width="7.109375" style="6" customWidth="1"/>
    <col min="8189" max="8189" width="22.6640625" style="6" customWidth="1"/>
    <col min="8190" max="8190" width="12" style="6" customWidth="1"/>
    <col min="8191" max="8200" width="7.6640625" style="6" customWidth="1"/>
    <col min="8201" max="8210" width="6.6640625" style="6" customWidth="1"/>
    <col min="8211" max="8211" width="11.6640625" style="6" customWidth="1"/>
    <col min="8212" max="8443" width="9.109375" style="6"/>
    <col min="8444" max="8444" width="7.109375" style="6" customWidth="1"/>
    <col min="8445" max="8445" width="22.6640625" style="6" customWidth="1"/>
    <col min="8446" max="8446" width="12" style="6" customWidth="1"/>
    <col min="8447" max="8456" width="7.6640625" style="6" customWidth="1"/>
    <col min="8457" max="8466" width="6.6640625" style="6" customWidth="1"/>
    <col min="8467" max="8467" width="11.6640625" style="6" customWidth="1"/>
    <col min="8468" max="8699" width="9.109375" style="6"/>
    <col min="8700" max="8700" width="7.109375" style="6" customWidth="1"/>
    <col min="8701" max="8701" width="22.6640625" style="6" customWidth="1"/>
    <col min="8702" max="8702" width="12" style="6" customWidth="1"/>
    <col min="8703" max="8712" width="7.6640625" style="6" customWidth="1"/>
    <col min="8713" max="8722" width="6.6640625" style="6" customWidth="1"/>
    <col min="8723" max="8723" width="11.6640625" style="6" customWidth="1"/>
    <col min="8724" max="8955" width="9.109375" style="6"/>
    <col min="8956" max="8956" width="7.109375" style="6" customWidth="1"/>
    <col min="8957" max="8957" width="22.6640625" style="6" customWidth="1"/>
    <col min="8958" max="8958" width="12" style="6" customWidth="1"/>
    <col min="8959" max="8968" width="7.6640625" style="6" customWidth="1"/>
    <col min="8969" max="8978" width="6.6640625" style="6" customWidth="1"/>
    <col min="8979" max="8979" width="11.6640625" style="6" customWidth="1"/>
    <col min="8980" max="9211" width="9.109375" style="6"/>
    <col min="9212" max="9212" width="7.109375" style="6" customWidth="1"/>
    <col min="9213" max="9213" width="22.6640625" style="6" customWidth="1"/>
    <col min="9214" max="9214" width="12" style="6" customWidth="1"/>
    <col min="9215" max="9224" width="7.6640625" style="6" customWidth="1"/>
    <col min="9225" max="9234" width="6.6640625" style="6" customWidth="1"/>
    <col min="9235" max="9235" width="11.6640625" style="6" customWidth="1"/>
    <col min="9236" max="9467" width="9.109375" style="6"/>
    <col min="9468" max="9468" width="7.109375" style="6" customWidth="1"/>
    <col min="9469" max="9469" width="22.6640625" style="6" customWidth="1"/>
    <col min="9470" max="9470" width="12" style="6" customWidth="1"/>
    <col min="9471" max="9480" width="7.6640625" style="6" customWidth="1"/>
    <col min="9481" max="9490" width="6.6640625" style="6" customWidth="1"/>
    <col min="9491" max="9491" width="11.6640625" style="6" customWidth="1"/>
    <col min="9492" max="9723" width="9.109375" style="6"/>
    <col min="9724" max="9724" width="7.109375" style="6" customWidth="1"/>
    <col min="9725" max="9725" width="22.6640625" style="6" customWidth="1"/>
    <col min="9726" max="9726" width="12" style="6" customWidth="1"/>
    <col min="9727" max="9736" width="7.6640625" style="6" customWidth="1"/>
    <col min="9737" max="9746" width="6.6640625" style="6" customWidth="1"/>
    <col min="9747" max="9747" width="11.6640625" style="6" customWidth="1"/>
    <col min="9748" max="9979" width="9.109375" style="6"/>
    <col min="9980" max="9980" width="7.109375" style="6" customWidth="1"/>
    <col min="9981" max="9981" width="22.6640625" style="6" customWidth="1"/>
    <col min="9982" max="9982" width="12" style="6" customWidth="1"/>
    <col min="9983" max="9992" width="7.6640625" style="6" customWidth="1"/>
    <col min="9993" max="10002" width="6.6640625" style="6" customWidth="1"/>
    <col min="10003" max="10003" width="11.6640625" style="6" customWidth="1"/>
    <col min="10004" max="10235" width="9.109375" style="6"/>
    <col min="10236" max="10236" width="7.109375" style="6" customWidth="1"/>
    <col min="10237" max="10237" width="22.6640625" style="6" customWidth="1"/>
    <col min="10238" max="10238" width="12" style="6" customWidth="1"/>
    <col min="10239" max="10248" width="7.6640625" style="6" customWidth="1"/>
    <col min="10249" max="10258" width="6.6640625" style="6" customWidth="1"/>
    <col min="10259" max="10259" width="11.6640625" style="6" customWidth="1"/>
    <col min="10260" max="10491" width="9.109375" style="6"/>
    <col min="10492" max="10492" width="7.109375" style="6" customWidth="1"/>
    <col min="10493" max="10493" width="22.6640625" style="6" customWidth="1"/>
    <col min="10494" max="10494" width="12" style="6" customWidth="1"/>
    <col min="10495" max="10504" width="7.6640625" style="6" customWidth="1"/>
    <col min="10505" max="10514" width="6.6640625" style="6" customWidth="1"/>
    <col min="10515" max="10515" width="11.6640625" style="6" customWidth="1"/>
    <col min="10516" max="10747" width="9.109375" style="6"/>
    <col min="10748" max="10748" width="7.109375" style="6" customWidth="1"/>
    <col min="10749" max="10749" width="22.6640625" style="6" customWidth="1"/>
    <col min="10750" max="10750" width="12" style="6" customWidth="1"/>
    <col min="10751" max="10760" width="7.6640625" style="6" customWidth="1"/>
    <col min="10761" max="10770" width="6.6640625" style="6" customWidth="1"/>
    <col min="10771" max="10771" width="11.6640625" style="6" customWidth="1"/>
    <col min="10772" max="11003" width="9.109375" style="6"/>
    <col min="11004" max="11004" width="7.109375" style="6" customWidth="1"/>
    <col min="11005" max="11005" width="22.6640625" style="6" customWidth="1"/>
    <col min="11006" max="11006" width="12" style="6" customWidth="1"/>
    <col min="11007" max="11016" width="7.6640625" style="6" customWidth="1"/>
    <col min="11017" max="11026" width="6.6640625" style="6" customWidth="1"/>
    <col min="11027" max="11027" width="11.6640625" style="6" customWidth="1"/>
    <col min="11028" max="11259" width="9.109375" style="6"/>
    <col min="11260" max="11260" width="7.109375" style="6" customWidth="1"/>
    <col min="11261" max="11261" width="22.6640625" style="6" customWidth="1"/>
    <col min="11262" max="11262" width="12" style="6" customWidth="1"/>
    <col min="11263" max="11272" width="7.6640625" style="6" customWidth="1"/>
    <col min="11273" max="11282" width="6.6640625" style="6" customWidth="1"/>
    <col min="11283" max="11283" width="11.6640625" style="6" customWidth="1"/>
    <col min="11284" max="11515" width="9.109375" style="6"/>
    <col min="11516" max="11516" width="7.109375" style="6" customWidth="1"/>
    <col min="11517" max="11517" width="22.6640625" style="6" customWidth="1"/>
    <col min="11518" max="11518" width="12" style="6" customWidth="1"/>
    <col min="11519" max="11528" width="7.6640625" style="6" customWidth="1"/>
    <col min="11529" max="11538" width="6.6640625" style="6" customWidth="1"/>
    <col min="11539" max="11539" width="11.6640625" style="6" customWidth="1"/>
    <col min="11540" max="11771" width="9.109375" style="6"/>
    <col min="11772" max="11772" width="7.109375" style="6" customWidth="1"/>
    <col min="11773" max="11773" width="22.6640625" style="6" customWidth="1"/>
    <col min="11774" max="11774" width="12" style="6" customWidth="1"/>
    <col min="11775" max="11784" width="7.6640625" style="6" customWidth="1"/>
    <col min="11785" max="11794" width="6.6640625" style="6" customWidth="1"/>
    <col min="11795" max="11795" width="11.6640625" style="6" customWidth="1"/>
    <col min="11796" max="12027" width="9.109375" style="6"/>
    <col min="12028" max="12028" width="7.109375" style="6" customWidth="1"/>
    <col min="12029" max="12029" width="22.6640625" style="6" customWidth="1"/>
    <col min="12030" max="12030" width="12" style="6" customWidth="1"/>
    <col min="12031" max="12040" width="7.6640625" style="6" customWidth="1"/>
    <col min="12041" max="12050" width="6.6640625" style="6" customWidth="1"/>
    <col min="12051" max="12051" width="11.6640625" style="6" customWidth="1"/>
    <col min="12052" max="12283" width="9.109375" style="6"/>
    <col min="12284" max="12284" width="7.109375" style="6" customWidth="1"/>
    <col min="12285" max="12285" width="22.6640625" style="6" customWidth="1"/>
    <col min="12286" max="12286" width="12" style="6" customWidth="1"/>
    <col min="12287" max="12296" width="7.6640625" style="6" customWidth="1"/>
    <col min="12297" max="12306" width="6.6640625" style="6" customWidth="1"/>
    <col min="12307" max="12307" width="11.6640625" style="6" customWidth="1"/>
    <col min="12308" max="12539" width="9.109375" style="6"/>
    <col min="12540" max="12540" width="7.109375" style="6" customWidth="1"/>
    <col min="12541" max="12541" width="22.6640625" style="6" customWidth="1"/>
    <col min="12542" max="12542" width="12" style="6" customWidth="1"/>
    <col min="12543" max="12552" width="7.6640625" style="6" customWidth="1"/>
    <col min="12553" max="12562" width="6.6640625" style="6" customWidth="1"/>
    <col min="12563" max="12563" width="11.6640625" style="6" customWidth="1"/>
    <col min="12564" max="12795" width="9.109375" style="6"/>
    <col min="12796" max="12796" width="7.109375" style="6" customWidth="1"/>
    <col min="12797" max="12797" width="22.6640625" style="6" customWidth="1"/>
    <col min="12798" max="12798" width="12" style="6" customWidth="1"/>
    <col min="12799" max="12808" width="7.6640625" style="6" customWidth="1"/>
    <col min="12809" max="12818" width="6.6640625" style="6" customWidth="1"/>
    <col min="12819" max="12819" width="11.6640625" style="6" customWidth="1"/>
    <col min="12820" max="13051" width="9.109375" style="6"/>
    <col min="13052" max="13052" width="7.109375" style="6" customWidth="1"/>
    <col min="13053" max="13053" width="22.6640625" style="6" customWidth="1"/>
    <col min="13054" max="13054" width="12" style="6" customWidth="1"/>
    <col min="13055" max="13064" width="7.6640625" style="6" customWidth="1"/>
    <col min="13065" max="13074" width="6.6640625" style="6" customWidth="1"/>
    <col min="13075" max="13075" width="11.6640625" style="6" customWidth="1"/>
    <col min="13076" max="13307" width="9.109375" style="6"/>
    <col min="13308" max="13308" width="7.109375" style="6" customWidth="1"/>
    <col min="13309" max="13309" width="22.6640625" style="6" customWidth="1"/>
    <col min="13310" max="13310" width="12" style="6" customWidth="1"/>
    <col min="13311" max="13320" width="7.6640625" style="6" customWidth="1"/>
    <col min="13321" max="13330" width="6.6640625" style="6" customWidth="1"/>
    <col min="13331" max="13331" width="11.6640625" style="6" customWidth="1"/>
    <col min="13332" max="13563" width="9.109375" style="6"/>
    <col min="13564" max="13564" width="7.109375" style="6" customWidth="1"/>
    <col min="13565" max="13565" width="22.6640625" style="6" customWidth="1"/>
    <col min="13566" max="13566" width="12" style="6" customWidth="1"/>
    <col min="13567" max="13576" width="7.6640625" style="6" customWidth="1"/>
    <col min="13577" max="13586" width="6.6640625" style="6" customWidth="1"/>
    <col min="13587" max="13587" width="11.6640625" style="6" customWidth="1"/>
    <col min="13588" max="13819" width="9.109375" style="6"/>
    <col min="13820" max="13820" width="7.109375" style="6" customWidth="1"/>
    <col min="13821" max="13821" width="22.6640625" style="6" customWidth="1"/>
    <col min="13822" max="13822" width="12" style="6" customWidth="1"/>
    <col min="13823" max="13832" width="7.6640625" style="6" customWidth="1"/>
    <col min="13833" max="13842" width="6.6640625" style="6" customWidth="1"/>
    <col min="13843" max="13843" width="11.6640625" style="6" customWidth="1"/>
    <col min="13844" max="14075" width="9.109375" style="6"/>
    <col min="14076" max="14076" width="7.109375" style="6" customWidth="1"/>
    <col min="14077" max="14077" width="22.6640625" style="6" customWidth="1"/>
    <col min="14078" max="14078" width="12" style="6" customWidth="1"/>
    <col min="14079" max="14088" width="7.6640625" style="6" customWidth="1"/>
    <col min="14089" max="14098" width="6.6640625" style="6" customWidth="1"/>
    <col min="14099" max="14099" width="11.6640625" style="6" customWidth="1"/>
    <col min="14100" max="14331" width="9.109375" style="6"/>
    <col min="14332" max="14332" width="7.109375" style="6" customWidth="1"/>
    <col min="14333" max="14333" width="22.6640625" style="6" customWidth="1"/>
    <col min="14334" max="14334" width="12" style="6" customWidth="1"/>
    <col min="14335" max="14344" width="7.6640625" style="6" customWidth="1"/>
    <col min="14345" max="14354" width="6.6640625" style="6" customWidth="1"/>
    <col min="14355" max="14355" width="11.6640625" style="6" customWidth="1"/>
    <col min="14356" max="14587" width="9.109375" style="6"/>
    <col min="14588" max="14588" width="7.109375" style="6" customWidth="1"/>
    <col min="14589" max="14589" width="22.6640625" style="6" customWidth="1"/>
    <col min="14590" max="14590" width="12" style="6" customWidth="1"/>
    <col min="14591" max="14600" width="7.6640625" style="6" customWidth="1"/>
    <col min="14601" max="14610" width="6.6640625" style="6" customWidth="1"/>
    <col min="14611" max="14611" width="11.6640625" style="6" customWidth="1"/>
    <col min="14612" max="14843" width="9.109375" style="6"/>
    <col min="14844" max="14844" width="7.109375" style="6" customWidth="1"/>
    <col min="14845" max="14845" width="22.6640625" style="6" customWidth="1"/>
    <col min="14846" max="14846" width="12" style="6" customWidth="1"/>
    <col min="14847" max="14856" width="7.6640625" style="6" customWidth="1"/>
    <col min="14857" max="14866" width="6.6640625" style="6" customWidth="1"/>
    <col min="14867" max="14867" width="11.6640625" style="6" customWidth="1"/>
    <col min="14868" max="15099" width="9.109375" style="6"/>
    <col min="15100" max="15100" width="7.109375" style="6" customWidth="1"/>
    <col min="15101" max="15101" width="22.6640625" style="6" customWidth="1"/>
    <col min="15102" max="15102" width="12" style="6" customWidth="1"/>
    <col min="15103" max="15112" width="7.6640625" style="6" customWidth="1"/>
    <col min="15113" max="15122" width="6.6640625" style="6" customWidth="1"/>
    <col min="15123" max="15123" width="11.6640625" style="6" customWidth="1"/>
    <col min="15124" max="15355" width="9.109375" style="6"/>
    <col min="15356" max="15356" width="7.109375" style="6" customWidth="1"/>
    <col min="15357" max="15357" width="22.6640625" style="6" customWidth="1"/>
    <col min="15358" max="15358" width="12" style="6" customWidth="1"/>
    <col min="15359" max="15368" width="7.6640625" style="6" customWidth="1"/>
    <col min="15369" max="15378" width="6.6640625" style="6" customWidth="1"/>
    <col min="15379" max="15379" width="11.6640625" style="6" customWidth="1"/>
    <col min="15380" max="15611" width="9.109375" style="6"/>
    <col min="15612" max="15612" width="7.109375" style="6" customWidth="1"/>
    <col min="15613" max="15613" width="22.6640625" style="6" customWidth="1"/>
    <col min="15614" max="15614" width="12" style="6" customWidth="1"/>
    <col min="15615" max="15624" width="7.6640625" style="6" customWidth="1"/>
    <col min="15625" max="15634" width="6.6640625" style="6" customWidth="1"/>
    <col min="15635" max="15635" width="11.6640625" style="6" customWidth="1"/>
    <col min="15636" max="15867" width="9.109375" style="6"/>
    <col min="15868" max="15868" width="7.109375" style="6" customWidth="1"/>
    <col min="15869" max="15869" width="22.6640625" style="6" customWidth="1"/>
    <col min="15870" max="15870" width="12" style="6" customWidth="1"/>
    <col min="15871" max="15880" width="7.6640625" style="6" customWidth="1"/>
    <col min="15881" max="15890" width="6.6640625" style="6" customWidth="1"/>
    <col min="15891" max="15891" width="11.6640625" style="6" customWidth="1"/>
    <col min="15892" max="16123" width="9.109375" style="6"/>
    <col min="16124" max="16124" width="7.109375" style="6" customWidth="1"/>
    <col min="16125" max="16125" width="22.6640625" style="6" customWidth="1"/>
    <col min="16126" max="16126" width="12" style="6" customWidth="1"/>
    <col min="16127" max="16136" width="7.6640625" style="6" customWidth="1"/>
    <col min="16137" max="16146" width="6.6640625" style="6" customWidth="1"/>
    <col min="16147" max="16147" width="11.6640625" style="6" customWidth="1"/>
    <col min="16148" max="16384" width="9.109375" style="6"/>
  </cols>
  <sheetData>
    <row r="1" spans="1:24" x14ac:dyDescent="0.3">
      <c r="X1" s="8" t="s">
        <v>0</v>
      </c>
    </row>
    <row r="2" spans="1:24" ht="31.2" customHeight="1" x14ac:dyDescent="0.3">
      <c r="P2" s="9"/>
      <c r="Q2" s="9"/>
      <c r="R2" s="9"/>
      <c r="S2" s="9"/>
      <c r="T2" s="9"/>
      <c r="U2" s="9"/>
      <c r="V2" s="10" t="s">
        <v>1</v>
      </c>
      <c r="W2" s="10"/>
      <c r="X2" s="10"/>
    </row>
    <row r="3" spans="1:24" x14ac:dyDescent="0.3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spans="1:24" x14ac:dyDescent="0.3">
      <c r="H4" s="12" t="s">
        <v>3</v>
      </c>
      <c r="I4" s="13">
        <v>9</v>
      </c>
      <c r="J4" s="14"/>
      <c r="K4" s="11" t="s">
        <v>349</v>
      </c>
      <c r="L4" s="11"/>
      <c r="M4" s="15">
        <v>2023</v>
      </c>
      <c r="N4" s="6" t="s">
        <v>4</v>
      </c>
    </row>
    <row r="5" spans="1:24" hidden="1" x14ac:dyDescent="0.3"/>
    <row r="6" spans="1:24" x14ac:dyDescent="0.3">
      <c r="H6" s="12" t="s">
        <v>5</v>
      </c>
      <c r="I6" s="13" t="s">
        <v>28</v>
      </c>
      <c r="J6" s="13"/>
      <c r="K6" s="13"/>
      <c r="L6" s="13"/>
      <c r="M6" s="13"/>
      <c r="N6" s="13"/>
      <c r="O6" s="13"/>
      <c r="P6" s="13"/>
      <c r="Q6" s="13"/>
      <c r="R6" s="13"/>
    </row>
    <row r="7" spans="1:24" x14ac:dyDescent="0.3">
      <c r="I7" s="17" t="s">
        <v>6</v>
      </c>
      <c r="J7" s="17"/>
      <c r="K7" s="17"/>
      <c r="L7" s="17"/>
      <c r="M7" s="17"/>
      <c r="N7" s="17"/>
      <c r="O7" s="17"/>
      <c r="P7" s="17"/>
      <c r="Q7" s="17"/>
      <c r="R7" s="17"/>
    </row>
    <row r="8" spans="1:24" hidden="1" x14ac:dyDescent="0.3"/>
    <row r="9" spans="1:24" x14ac:dyDescent="0.3">
      <c r="K9" s="12" t="s">
        <v>7</v>
      </c>
      <c r="L9" s="13">
        <v>2023</v>
      </c>
      <c r="M9" s="14"/>
      <c r="N9" s="6" t="s">
        <v>8</v>
      </c>
    </row>
    <row r="10" spans="1:24" hidden="1" x14ac:dyDescent="0.3"/>
    <row r="11" spans="1:24" x14ac:dyDescent="0.3">
      <c r="J11" s="12" t="s">
        <v>9</v>
      </c>
      <c r="K11" s="14" t="s">
        <v>143</v>
      </c>
      <c r="L11" s="14"/>
      <c r="M11" s="14"/>
      <c r="N11" s="14"/>
      <c r="O11" s="14"/>
      <c r="P11" s="14"/>
      <c r="Q11" s="14"/>
      <c r="R11" s="14"/>
      <c r="S11" s="14"/>
    </row>
    <row r="12" spans="1:24" x14ac:dyDescent="0.3">
      <c r="K12" s="17" t="s">
        <v>10</v>
      </c>
      <c r="L12" s="17"/>
      <c r="M12" s="17"/>
      <c r="N12" s="17"/>
      <c r="O12" s="17"/>
      <c r="P12" s="17"/>
      <c r="Q12" s="17"/>
      <c r="R12" s="17"/>
      <c r="S12" s="17"/>
    </row>
    <row r="13" spans="1:24" s="18" customFormat="1" x14ac:dyDescent="0.3">
      <c r="N13" s="18" t="s">
        <v>92</v>
      </c>
      <c r="O13" s="18" t="s">
        <v>93</v>
      </c>
      <c r="P13" s="18" t="s">
        <v>94</v>
      </c>
      <c r="Q13" s="18" t="s">
        <v>95</v>
      </c>
      <c r="R13" s="18" t="s">
        <v>96</v>
      </c>
      <c r="S13" s="18" t="s">
        <v>97</v>
      </c>
      <c r="T13" s="18" t="s">
        <v>98</v>
      </c>
      <c r="U13" s="18" t="s">
        <v>99</v>
      </c>
      <c r="V13" s="18" t="s">
        <v>100</v>
      </c>
      <c r="W13" s="18" t="s">
        <v>101</v>
      </c>
      <c r="X13" s="19"/>
    </row>
    <row r="14" spans="1:24" x14ac:dyDescent="0.3">
      <c r="A14" s="20" t="s">
        <v>11</v>
      </c>
      <c r="B14" s="20" t="s">
        <v>12</v>
      </c>
      <c r="C14" s="20" t="s">
        <v>13</v>
      </c>
      <c r="D14" s="21" t="s">
        <v>14</v>
      </c>
      <c r="E14" s="21"/>
      <c r="F14" s="21"/>
      <c r="G14" s="21"/>
      <c r="H14" s="21"/>
      <c r="I14" s="21"/>
      <c r="J14" s="21"/>
      <c r="K14" s="21"/>
      <c r="L14" s="21"/>
      <c r="M14" s="22"/>
      <c r="N14" s="23" t="s">
        <v>15</v>
      </c>
      <c r="O14" s="24"/>
      <c r="P14" s="24"/>
      <c r="Q14" s="24"/>
      <c r="R14" s="24"/>
      <c r="S14" s="24"/>
      <c r="T14" s="24"/>
      <c r="U14" s="24"/>
      <c r="V14" s="24"/>
      <c r="W14" s="25"/>
      <c r="X14" s="20" t="s">
        <v>16</v>
      </c>
    </row>
    <row r="15" spans="1:24" x14ac:dyDescent="0.3">
      <c r="A15" s="26"/>
      <c r="B15" s="26"/>
      <c r="C15" s="26"/>
      <c r="D15" s="27" t="s">
        <v>142</v>
      </c>
      <c r="E15" s="21"/>
      <c r="F15" s="21"/>
      <c r="G15" s="21"/>
      <c r="H15" s="21"/>
      <c r="I15" s="21"/>
      <c r="J15" s="21"/>
      <c r="K15" s="21"/>
      <c r="L15" s="21"/>
      <c r="M15" s="22"/>
      <c r="N15" s="28"/>
      <c r="O15" s="29"/>
      <c r="P15" s="29"/>
      <c r="Q15" s="29"/>
      <c r="R15" s="29"/>
      <c r="S15" s="29"/>
      <c r="T15" s="29"/>
      <c r="U15" s="29"/>
      <c r="V15" s="29"/>
      <c r="W15" s="30"/>
      <c r="X15" s="26"/>
    </row>
    <row r="16" spans="1:24" x14ac:dyDescent="0.3">
      <c r="A16" s="26"/>
      <c r="B16" s="26"/>
      <c r="C16" s="26"/>
      <c r="D16" s="27" t="s">
        <v>17</v>
      </c>
      <c r="E16" s="21"/>
      <c r="F16" s="21"/>
      <c r="G16" s="21"/>
      <c r="H16" s="22"/>
      <c r="I16" s="27" t="s">
        <v>18</v>
      </c>
      <c r="J16" s="21"/>
      <c r="K16" s="21"/>
      <c r="L16" s="21"/>
      <c r="M16" s="22"/>
      <c r="N16" s="31" t="s">
        <v>19</v>
      </c>
      <c r="O16" s="31"/>
      <c r="P16" s="31" t="s">
        <v>20</v>
      </c>
      <c r="Q16" s="31"/>
      <c r="R16" s="31" t="s">
        <v>21</v>
      </c>
      <c r="S16" s="31"/>
      <c r="T16" s="31" t="s">
        <v>22</v>
      </c>
      <c r="U16" s="31"/>
      <c r="V16" s="31" t="s">
        <v>23</v>
      </c>
      <c r="W16" s="31"/>
      <c r="X16" s="26"/>
    </row>
    <row r="17" spans="1:24" x14ac:dyDescent="0.3">
      <c r="A17" s="26"/>
      <c r="B17" s="26"/>
      <c r="C17" s="26"/>
      <c r="D17" s="32" t="s">
        <v>19</v>
      </c>
      <c r="E17" s="32" t="s">
        <v>20</v>
      </c>
      <c r="F17" s="32" t="s">
        <v>21</v>
      </c>
      <c r="G17" s="32" t="s">
        <v>22</v>
      </c>
      <c r="H17" s="32" t="s">
        <v>24</v>
      </c>
      <c r="I17" s="32" t="s">
        <v>25</v>
      </c>
      <c r="J17" s="32" t="s">
        <v>20</v>
      </c>
      <c r="K17" s="32" t="s">
        <v>21</v>
      </c>
      <c r="L17" s="32" t="s">
        <v>22</v>
      </c>
      <c r="M17" s="32" t="s">
        <v>24</v>
      </c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26"/>
    </row>
    <row r="18" spans="1:24" ht="91.2" customHeight="1" x14ac:dyDescent="0.3">
      <c r="A18" s="33"/>
      <c r="B18" s="33"/>
      <c r="C18" s="33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5" t="s">
        <v>26</v>
      </c>
      <c r="O18" s="35" t="s">
        <v>27</v>
      </c>
      <c r="P18" s="35" t="s">
        <v>26</v>
      </c>
      <c r="Q18" s="35" t="s">
        <v>27</v>
      </c>
      <c r="R18" s="35" t="s">
        <v>26</v>
      </c>
      <c r="S18" s="35" t="s">
        <v>27</v>
      </c>
      <c r="T18" s="35" t="s">
        <v>26</v>
      </c>
      <c r="U18" s="35" t="s">
        <v>27</v>
      </c>
      <c r="V18" s="35" t="s">
        <v>26</v>
      </c>
      <c r="W18" s="35" t="s">
        <v>27</v>
      </c>
      <c r="X18" s="33"/>
    </row>
    <row r="19" spans="1:24" ht="16.2" thickBot="1" x14ac:dyDescent="0.35">
      <c r="A19" s="36">
        <v>1</v>
      </c>
      <c r="B19" s="36">
        <v>2</v>
      </c>
      <c r="C19" s="36">
        <v>3</v>
      </c>
      <c r="D19" s="37">
        <v>4</v>
      </c>
      <c r="E19" s="37">
        <v>5</v>
      </c>
      <c r="F19" s="37">
        <v>6</v>
      </c>
      <c r="G19" s="37">
        <v>7</v>
      </c>
      <c r="H19" s="37">
        <v>8</v>
      </c>
      <c r="I19" s="37">
        <v>9</v>
      </c>
      <c r="J19" s="37">
        <v>10</v>
      </c>
      <c r="K19" s="37">
        <v>11</v>
      </c>
      <c r="L19" s="37">
        <v>12</v>
      </c>
      <c r="M19" s="37">
        <v>13</v>
      </c>
      <c r="N19" s="37">
        <v>14</v>
      </c>
      <c r="O19" s="37">
        <v>15</v>
      </c>
      <c r="P19" s="37">
        <v>16</v>
      </c>
      <c r="Q19" s="37">
        <v>17</v>
      </c>
      <c r="R19" s="37">
        <v>18</v>
      </c>
      <c r="S19" s="37">
        <v>19</v>
      </c>
      <c r="T19" s="37">
        <v>20</v>
      </c>
      <c r="U19" s="37">
        <v>21</v>
      </c>
      <c r="V19" s="37">
        <v>22</v>
      </c>
      <c r="W19" s="37">
        <v>23</v>
      </c>
      <c r="X19" s="38">
        <v>24</v>
      </c>
    </row>
    <row r="20" spans="1:24" ht="16.2" thickBot="1" x14ac:dyDescent="0.35">
      <c r="A20" s="61">
        <v>0</v>
      </c>
      <c r="B20" s="62" t="s">
        <v>29</v>
      </c>
      <c r="C20" s="63">
        <v>0</v>
      </c>
      <c r="D20" s="39">
        <f t="shared" ref="D20:M20" si="0">D23+D33+D90+D121</f>
        <v>152.75558607309003</v>
      </c>
      <c r="E20" s="39">
        <f t="shared" si="0"/>
        <v>0</v>
      </c>
      <c r="F20" s="39">
        <f t="shared" si="0"/>
        <v>0</v>
      </c>
      <c r="G20" s="39">
        <f t="shared" si="0"/>
        <v>152.75558607309003</v>
      </c>
      <c r="H20" s="39">
        <f t="shared" si="0"/>
        <v>0</v>
      </c>
      <c r="I20" s="39">
        <f t="shared" si="0"/>
        <v>142.424960008</v>
      </c>
      <c r="J20" s="39">
        <f t="shared" si="0"/>
        <v>0</v>
      </c>
      <c r="K20" s="39">
        <f t="shared" si="0"/>
        <v>0</v>
      </c>
      <c r="L20" s="39">
        <f t="shared" si="0"/>
        <v>111.613223132</v>
      </c>
      <c r="M20" s="39">
        <f t="shared" si="0"/>
        <v>30.811736875999998</v>
      </c>
      <c r="N20" s="39">
        <f t="shared" ref="N20:N24" si="1">I20-D20</f>
        <v>-10.33062606509003</v>
      </c>
      <c r="O20" s="39">
        <f t="shared" ref="O20:O24" si="2">N20/D20*100</f>
        <v>-6.7628466694154561</v>
      </c>
      <c r="P20" s="39">
        <f t="shared" ref="P20:P24" si="3">J20-E20</f>
        <v>0</v>
      </c>
      <c r="Q20" s="39" t="e">
        <f t="shared" ref="Q20:Q24" si="4">P20/E20*100</f>
        <v>#DIV/0!</v>
      </c>
      <c r="R20" s="39">
        <f t="shared" ref="R20:R24" si="5">K20-F20</f>
        <v>0</v>
      </c>
      <c r="S20" s="39" t="e">
        <f t="shared" ref="S20:S24" si="6">R20/F20*100</f>
        <v>#DIV/0!</v>
      </c>
      <c r="T20" s="39">
        <f t="shared" ref="T20:T24" si="7">L20-G20</f>
        <v>-41.142362941090028</v>
      </c>
      <c r="U20" s="39">
        <f t="shared" ref="U20:U24" si="8">T20/G20*100</f>
        <v>-26.933458866377791</v>
      </c>
      <c r="V20" s="39">
        <f t="shared" ref="V20:V24" si="9">M20-H20</f>
        <v>30.811736875999998</v>
      </c>
      <c r="W20" s="39" t="e">
        <f t="shared" ref="W20:W24" si="10">V20/H20*100</f>
        <v>#DIV/0!</v>
      </c>
      <c r="X20" s="40" t="s">
        <v>91</v>
      </c>
    </row>
    <row r="21" spans="1:24" x14ac:dyDescent="0.3">
      <c r="A21" s="41">
        <v>1</v>
      </c>
      <c r="B21" s="41" t="s">
        <v>30</v>
      </c>
      <c r="C21" s="41" t="s">
        <v>31</v>
      </c>
      <c r="D21" s="42">
        <f>D20</f>
        <v>152.75558607309003</v>
      </c>
      <c r="E21" s="42">
        <f t="shared" ref="E21:M21" si="11">E20</f>
        <v>0</v>
      </c>
      <c r="F21" s="42">
        <f t="shared" ref="F21" si="12">F20</f>
        <v>0</v>
      </c>
      <c r="G21" s="42">
        <f t="shared" ref="G21" si="13">G20</f>
        <v>152.75558607309003</v>
      </c>
      <c r="H21" s="42">
        <f t="shared" si="11"/>
        <v>0</v>
      </c>
      <c r="I21" s="42">
        <f t="shared" si="11"/>
        <v>142.424960008</v>
      </c>
      <c r="J21" s="42">
        <f t="shared" si="11"/>
        <v>0</v>
      </c>
      <c r="K21" s="42">
        <f t="shared" si="11"/>
        <v>0</v>
      </c>
      <c r="L21" s="42">
        <f t="shared" si="11"/>
        <v>111.613223132</v>
      </c>
      <c r="M21" s="42">
        <f t="shared" si="11"/>
        <v>30.811736875999998</v>
      </c>
      <c r="N21" s="42">
        <f t="shared" si="1"/>
        <v>-10.33062606509003</v>
      </c>
      <c r="O21" s="42">
        <f t="shared" si="2"/>
        <v>-6.7628466694154561</v>
      </c>
      <c r="P21" s="42">
        <f t="shared" si="3"/>
        <v>0</v>
      </c>
      <c r="Q21" s="42" t="e">
        <f t="shared" si="4"/>
        <v>#DIV/0!</v>
      </c>
      <c r="R21" s="42">
        <f t="shared" si="5"/>
        <v>0</v>
      </c>
      <c r="S21" s="42" t="e">
        <f t="shared" si="6"/>
        <v>#DIV/0!</v>
      </c>
      <c r="T21" s="42">
        <f t="shared" si="7"/>
        <v>-41.142362941090028</v>
      </c>
      <c r="U21" s="42">
        <f t="shared" si="8"/>
        <v>-26.933458866377791</v>
      </c>
      <c r="V21" s="42">
        <f t="shared" si="9"/>
        <v>30.811736875999998</v>
      </c>
      <c r="W21" s="42" t="e">
        <f t="shared" si="10"/>
        <v>#DIV/0!</v>
      </c>
      <c r="X21" s="43" t="s">
        <v>91</v>
      </c>
    </row>
    <row r="22" spans="1:24" x14ac:dyDescent="0.3">
      <c r="A22" s="41"/>
      <c r="B22" s="41" t="s">
        <v>32</v>
      </c>
      <c r="C22" s="2"/>
      <c r="D22" s="3">
        <f t="shared" ref="D22:M22" si="14">D25+D26+D32</f>
        <v>152.75558607309</v>
      </c>
      <c r="E22" s="3">
        <f t="shared" si="14"/>
        <v>0</v>
      </c>
      <c r="F22" s="3">
        <f t="shared" si="14"/>
        <v>0</v>
      </c>
      <c r="G22" s="3">
        <f t="shared" si="14"/>
        <v>152.75558607309</v>
      </c>
      <c r="H22" s="3">
        <f t="shared" si="14"/>
        <v>0</v>
      </c>
      <c r="I22" s="3">
        <f t="shared" si="14"/>
        <v>119.454960008</v>
      </c>
      <c r="J22" s="3">
        <f t="shared" si="14"/>
        <v>0</v>
      </c>
      <c r="K22" s="3">
        <f t="shared" si="14"/>
        <v>0</v>
      </c>
      <c r="L22" s="3">
        <f t="shared" si="14"/>
        <v>111.613223132</v>
      </c>
      <c r="M22" s="3">
        <f t="shared" si="14"/>
        <v>7.8417368759999997</v>
      </c>
      <c r="N22" s="3">
        <f t="shared" si="1"/>
        <v>-33.30062606509</v>
      </c>
      <c r="O22" s="3">
        <f t="shared" si="2"/>
        <v>-21.799939970219111</v>
      </c>
      <c r="P22" s="3">
        <f t="shared" si="3"/>
        <v>0</v>
      </c>
      <c r="Q22" s="3" t="e">
        <f t="shared" si="4"/>
        <v>#DIV/0!</v>
      </c>
      <c r="R22" s="3">
        <f t="shared" si="5"/>
        <v>0</v>
      </c>
      <c r="S22" s="3" t="e">
        <f t="shared" si="6"/>
        <v>#DIV/0!</v>
      </c>
      <c r="T22" s="3">
        <f t="shared" si="7"/>
        <v>-41.142362941089999</v>
      </c>
      <c r="U22" s="3">
        <f t="shared" si="8"/>
        <v>-26.93345886637778</v>
      </c>
      <c r="V22" s="3">
        <f t="shared" si="9"/>
        <v>7.8417368759999997</v>
      </c>
      <c r="W22" s="3" t="e">
        <f t="shared" si="10"/>
        <v>#DIV/0!</v>
      </c>
      <c r="X22" s="44" t="s">
        <v>91</v>
      </c>
    </row>
    <row r="23" spans="1:24" x14ac:dyDescent="0.3">
      <c r="A23" s="64" t="s">
        <v>33</v>
      </c>
      <c r="B23" s="65" t="s">
        <v>34</v>
      </c>
      <c r="C23" s="2" t="s">
        <v>31</v>
      </c>
      <c r="D23" s="3">
        <f>D24</f>
        <v>46.9</v>
      </c>
      <c r="E23" s="3">
        <f t="shared" ref="E23:M23" si="15">E24</f>
        <v>0</v>
      </c>
      <c r="F23" s="3">
        <f t="shared" si="15"/>
        <v>0</v>
      </c>
      <c r="G23" s="3">
        <f t="shared" si="15"/>
        <v>46.9</v>
      </c>
      <c r="H23" s="3">
        <f t="shared" si="15"/>
        <v>0</v>
      </c>
      <c r="I23" s="3">
        <f t="shared" si="15"/>
        <v>69.491736876000004</v>
      </c>
      <c r="J23" s="3">
        <f t="shared" si="15"/>
        <v>0</v>
      </c>
      <c r="K23" s="3">
        <f t="shared" si="15"/>
        <v>0</v>
      </c>
      <c r="L23" s="3">
        <f t="shared" si="15"/>
        <v>38.68</v>
      </c>
      <c r="M23" s="3">
        <f t="shared" si="15"/>
        <v>30.811736875999998</v>
      </c>
      <c r="N23" s="3">
        <f t="shared" si="1"/>
        <v>22.591736876000006</v>
      </c>
      <c r="O23" s="3">
        <f t="shared" si="2"/>
        <v>48.170014660980826</v>
      </c>
      <c r="P23" s="3">
        <f t="shared" si="3"/>
        <v>0</v>
      </c>
      <c r="Q23" s="3" t="e">
        <f t="shared" si="4"/>
        <v>#DIV/0!</v>
      </c>
      <c r="R23" s="3">
        <f t="shared" si="5"/>
        <v>0</v>
      </c>
      <c r="S23" s="3" t="e">
        <f t="shared" si="6"/>
        <v>#DIV/0!</v>
      </c>
      <c r="T23" s="3">
        <f t="shared" si="7"/>
        <v>-8.2199999999999989</v>
      </c>
      <c r="U23" s="3">
        <f t="shared" si="8"/>
        <v>-17.526652452025584</v>
      </c>
      <c r="V23" s="3">
        <f t="shared" si="9"/>
        <v>30.811736875999998</v>
      </c>
      <c r="W23" s="3" t="e">
        <f t="shared" si="10"/>
        <v>#DIV/0!</v>
      </c>
      <c r="X23" s="45" t="s">
        <v>91</v>
      </c>
    </row>
    <row r="24" spans="1:24" ht="46.8" x14ac:dyDescent="0.3">
      <c r="A24" s="52" t="s">
        <v>35</v>
      </c>
      <c r="B24" s="66" t="s">
        <v>36</v>
      </c>
      <c r="C24" s="46" t="s">
        <v>31</v>
      </c>
      <c r="D24" s="3">
        <f t="shared" ref="D24:E24" si="16">SUM(D25:D27)</f>
        <v>46.9</v>
      </c>
      <c r="E24" s="3">
        <f t="shared" si="16"/>
        <v>0</v>
      </c>
      <c r="F24" s="3">
        <f t="shared" ref="F24" si="17">SUM(F25:F27)</f>
        <v>0</v>
      </c>
      <c r="G24" s="3">
        <f t="shared" ref="G24" si="18">SUM(G25:G27)</f>
        <v>46.9</v>
      </c>
      <c r="H24" s="3">
        <f t="shared" ref="H24:M24" si="19">SUM(H25:H27)</f>
        <v>0</v>
      </c>
      <c r="I24" s="3">
        <f t="shared" si="19"/>
        <v>69.491736876000004</v>
      </c>
      <c r="J24" s="3">
        <f t="shared" si="19"/>
        <v>0</v>
      </c>
      <c r="K24" s="3">
        <f t="shared" si="19"/>
        <v>0</v>
      </c>
      <c r="L24" s="3">
        <f t="shared" si="19"/>
        <v>38.68</v>
      </c>
      <c r="M24" s="3">
        <f t="shared" si="19"/>
        <v>30.811736875999998</v>
      </c>
      <c r="N24" s="3">
        <f t="shared" si="1"/>
        <v>22.591736876000006</v>
      </c>
      <c r="O24" s="3">
        <f t="shared" si="2"/>
        <v>48.170014660980826</v>
      </c>
      <c r="P24" s="3">
        <f t="shared" si="3"/>
        <v>0</v>
      </c>
      <c r="Q24" s="3" t="e">
        <f t="shared" si="4"/>
        <v>#DIV/0!</v>
      </c>
      <c r="R24" s="3">
        <f t="shared" si="5"/>
        <v>0</v>
      </c>
      <c r="S24" s="3" t="e">
        <f t="shared" si="6"/>
        <v>#DIV/0!</v>
      </c>
      <c r="T24" s="3">
        <f t="shared" si="7"/>
        <v>-8.2199999999999989</v>
      </c>
      <c r="U24" s="3">
        <f t="shared" si="8"/>
        <v>-17.526652452025584</v>
      </c>
      <c r="V24" s="3">
        <f t="shared" si="9"/>
        <v>30.811736875999998</v>
      </c>
      <c r="W24" s="3" t="e">
        <f t="shared" si="10"/>
        <v>#DIV/0!</v>
      </c>
      <c r="X24" s="44" t="s">
        <v>91</v>
      </c>
    </row>
    <row r="25" spans="1:24" ht="62.4" x14ac:dyDescent="0.3">
      <c r="A25" s="67" t="s">
        <v>37</v>
      </c>
      <c r="B25" s="68" t="s">
        <v>38</v>
      </c>
      <c r="C25" s="69" t="s">
        <v>31</v>
      </c>
      <c r="D25" s="3">
        <f>SUM(E25:H25)</f>
        <v>29</v>
      </c>
      <c r="E25" s="3">
        <v>0</v>
      </c>
      <c r="F25" s="3">
        <v>0</v>
      </c>
      <c r="G25" s="3">
        <v>29</v>
      </c>
      <c r="H25" s="3">
        <v>0</v>
      </c>
      <c r="I25" s="3">
        <f>SUM(J25:M25)</f>
        <v>14.55595256</v>
      </c>
      <c r="J25" s="3">
        <v>0</v>
      </c>
      <c r="K25" s="3">
        <v>0</v>
      </c>
      <c r="L25" s="3">
        <v>10.08</v>
      </c>
      <c r="M25" s="3">
        <f>3.0368+1.43915256</f>
        <v>4.4759525599999996</v>
      </c>
      <c r="N25" s="3">
        <f>I25-D25</f>
        <v>-14.44404744</v>
      </c>
      <c r="O25" s="3">
        <f>N25/D25*100</f>
        <v>-49.807060137931039</v>
      </c>
      <c r="P25" s="3">
        <f>J25-E25</f>
        <v>0</v>
      </c>
      <c r="Q25" s="3" t="e">
        <f>P25/E25*100</f>
        <v>#DIV/0!</v>
      </c>
      <c r="R25" s="3">
        <f>K25-F25</f>
        <v>0</v>
      </c>
      <c r="S25" s="3" t="e">
        <f>R25/F25*100</f>
        <v>#DIV/0!</v>
      </c>
      <c r="T25" s="3">
        <f>L25-G25</f>
        <v>-18.920000000000002</v>
      </c>
      <c r="U25" s="3">
        <f>T25/G25*100</f>
        <v>-65.24137931034484</v>
      </c>
      <c r="V25" s="3">
        <f>M25-H25</f>
        <v>4.4759525599999996</v>
      </c>
      <c r="W25" s="3" t="e">
        <f>V25/H25*100</f>
        <v>#DIV/0!</v>
      </c>
      <c r="X25" s="45" t="s">
        <v>91</v>
      </c>
    </row>
    <row r="26" spans="1:24" ht="62.4" x14ac:dyDescent="0.3">
      <c r="A26" s="54" t="s">
        <v>39</v>
      </c>
      <c r="B26" s="70" t="s">
        <v>40</v>
      </c>
      <c r="C26" s="71" t="s">
        <v>31</v>
      </c>
      <c r="D26" s="3">
        <f>SUM(E26:H26)</f>
        <v>17.899999999999999</v>
      </c>
      <c r="E26" s="3">
        <v>0</v>
      </c>
      <c r="F26" s="3">
        <v>0</v>
      </c>
      <c r="G26" s="3">
        <v>17.899999999999999</v>
      </c>
      <c r="H26" s="3">
        <v>0</v>
      </c>
      <c r="I26" s="3">
        <f>SUM(J26:M26)</f>
        <v>31.965784316000001</v>
      </c>
      <c r="J26" s="3">
        <v>0</v>
      </c>
      <c r="K26" s="3">
        <v>0</v>
      </c>
      <c r="L26" s="3">
        <v>28.6</v>
      </c>
      <c r="M26" s="3">
        <f>2.1071758+1.258608516</f>
        <v>3.3657843160000001</v>
      </c>
      <c r="N26" s="3">
        <f t="shared" ref="N26:N90" si="20">I26-D26</f>
        <v>14.065784316000002</v>
      </c>
      <c r="O26" s="3">
        <f t="shared" ref="O26:O90" si="21">N26/D26*100</f>
        <v>78.57980064804471</v>
      </c>
      <c r="P26" s="3">
        <f t="shared" ref="P26:P90" si="22">J26-E26</f>
        <v>0</v>
      </c>
      <c r="Q26" s="3" t="e">
        <f t="shared" ref="Q26:Q90" si="23">P26/E26*100</f>
        <v>#DIV/0!</v>
      </c>
      <c r="R26" s="3">
        <f t="shared" ref="R26:R90" si="24">K26-F26</f>
        <v>0</v>
      </c>
      <c r="S26" s="3" t="e">
        <f t="shared" ref="S26:S90" si="25">R26/F26*100</f>
        <v>#DIV/0!</v>
      </c>
      <c r="T26" s="3">
        <f t="shared" ref="T26:T90" si="26">L26-G26</f>
        <v>10.700000000000003</v>
      </c>
      <c r="U26" s="3">
        <f t="shared" ref="U26:U90" si="27">T26/G26*100</f>
        <v>59.776536312849181</v>
      </c>
      <c r="V26" s="3">
        <f t="shared" ref="V26:V90" si="28">M26-H26</f>
        <v>3.3657843160000001</v>
      </c>
      <c r="W26" s="3" t="e">
        <f t="shared" ref="W26:W90" si="29">V26/H26*100</f>
        <v>#DIV/0!</v>
      </c>
      <c r="X26" s="45" t="s">
        <v>91</v>
      </c>
    </row>
    <row r="27" spans="1:24" ht="46.8" x14ac:dyDescent="0.3">
      <c r="A27" s="54" t="s">
        <v>41</v>
      </c>
      <c r="B27" s="70" t="s">
        <v>42</v>
      </c>
      <c r="C27" s="71" t="s">
        <v>31</v>
      </c>
      <c r="D27" s="3">
        <f t="shared" ref="D27:M27" si="30">SUM(D28:D31)</f>
        <v>0</v>
      </c>
      <c r="E27" s="3">
        <f t="shared" si="30"/>
        <v>0</v>
      </c>
      <c r="F27" s="3">
        <f t="shared" si="30"/>
        <v>0</v>
      </c>
      <c r="G27" s="3">
        <f t="shared" si="30"/>
        <v>0</v>
      </c>
      <c r="H27" s="3">
        <f t="shared" si="30"/>
        <v>0</v>
      </c>
      <c r="I27" s="3">
        <f t="shared" si="30"/>
        <v>22.97</v>
      </c>
      <c r="J27" s="3">
        <f t="shared" si="30"/>
        <v>0</v>
      </c>
      <c r="K27" s="3">
        <f t="shared" si="30"/>
        <v>0</v>
      </c>
      <c r="L27" s="3">
        <f t="shared" si="30"/>
        <v>0</v>
      </c>
      <c r="M27" s="3">
        <f t="shared" si="30"/>
        <v>22.97</v>
      </c>
      <c r="N27" s="3">
        <f t="shared" ref="N27" si="31">I27-D27</f>
        <v>22.97</v>
      </c>
      <c r="O27" s="3" t="e">
        <f t="shared" ref="O27" si="32">N27/D27*100</f>
        <v>#DIV/0!</v>
      </c>
      <c r="P27" s="3">
        <f t="shared" ref="P27" si="33">J27-E27</f>
        <v>0</v>
      </c>
      <c r="Q27" s="3" t="e">
        <f t="shared" ref="Q27" si="34">P27/E27*100</f>
        <v>#DIV/0!</v>
      </c>
      <c r="R27" s="3">
        <f t="shared" ref="R27" si="35">K27-F27</f>
        <v>0</v>
      </c>
      <c r="S27" s="3" t="e">
        <f t="shared" ref="S27" si="36">R27/F27*100</f>
        <v>#DIV/0!</v>
      </c>
      <c r="T27" s="3">
        <f t="shared" ref="T27" si="37">L27-G27</f>
        <v>0</v>
      </c>
      <c r="U27" s="3" t="e">
        <f t="shared" ref="U27" si="38">T27/G27*100</f>
        <v>#DIV/0!</v>
      </c>
      <c r="V27" s="3">
        <f t="shared" ref="V27" si="39">M27-H27</f>
        <v>22.97</v>
      </c>
      <c r="W27" s="3" t="e">
        <f t="shared" ref="W27" si="40">V27/H27*100</f>
        <v>#DIV/0!</v>
      </c>
      <c r="X27" s="44" t="s">
        <v>91</v>
      </c>
    </row>
    <row r="28" spans="1:24" ht="62.4" x14ac:dyDescent="0.3">
      <c r="A28" s="72" t="s">
        <v>290</v>
      </c>
      <c r="B28" s="7" t="s">
        <v>291</v>
      </c>
      <c r="C28" s="73" t="s">
        <v>292</v>
      </c>
      <c r="D28" s="1" t="s">
        <v>91</v>
      </c>
      <c r="E28" s="1" t="s">
        <v>91</v>
      </c>
      <c r="F28" s="1" t="s">
        <v>91</v>
      </c>
      <c r="G28" s="1" t="s">
        <v>91</v>
      </c>
      <c r="H28" s="1" t="s">
        <v>91</v>
      </c>
      <c r="I28" s="1">
        <f>SUM(J28:M28)</f>
        <v>6.31</v>
      </c>
      <c r="J28" s="1">
        <v>0</v>
      </c>
      <c r="K28" s="1">
        <v>0</v>
      </c>
      <c r="L28" s="1">
        <v>0</v>
      </c>
      <c r="M28" s="1">
        <v>6.31</v>
      </c>
      <c r="N28" s="1" t="s">
        <v>91</v>
      </c>
      <c r="O28" s="1" t="s">
        <v>91</v>
      </c>
      <c r="P28" s="1" t="s">
        <v>91</v>
      </c>
      <c r="Q28" s="1" t="s">
        <v>91</v>
      </c>
      <c r="R28" s="1" t="s">
        <v>91</v>
      </c>
      <c r="S28" s="1" t="s">
        <v>91</v>
      </c>
      <c r="T28" s="1" t="s">
        <v>91</v>
      </c>
      <c r="U28" s="1" t="s">
        <v>91</v>
      </c>
      <c r="V28" s="1" t="s">
        <v>91</v>
      </c>
      <c r="W28" s="1" t="s">
        <v>91</v>
      </c>
      <c r="X28" s="5" t="s">
        <v>299</v>
      </c>
    </row>
    <row r="29" spans="1:24" ht="109.2" x14ac:dyDescent="0.3">
      <c r="A29" s="72" t="s">
        <v>293</v>
      </c>
      <c r="B29" s="49" t="s">
        <v>350</v>
      </c>
      <c r="C29" s="74" t="s">
        <v>351</v>
      </c>
      <c r="D29" s="1" t="s">
        <v>91</v>
      </c>
      <c r="E29" s="1" t="s">
        <v>91</v>
      </c>
      <c r="F29" s="1" t="s">
        <v>91</v>
      </c>
      <c r="G29" s="1" t="s">
        <v>91</v>
      </c>
      <c r="H29" s="1" t="s">
        <v>91</v>
      </c>
      <c r="I29" s="1">
        <f t="shared" ref="I29" si="41">SUM(J29:M29)</f>
        <v>8</v>
      </c>
      <c r="J29" s="1">
        <v>0</v>
      </c>
      <c r="K29" s="1">
        <v>0</v>
      </c>
      <c r="L29" s="1">
        <v>0</v>
      </c>
      <c r="M29" s="1">
        <v>8</v>
      </c>
      <c r="N29" s="1" t="s">
        <v>91</v>
      </c>
      <c r="O29" s="1" t="s">
        <v>91</v>
      </c>
      <c r="P29" s="1" t="s">
        <v>91</v>
      </c>
      <c r="Q29" s="1" t="s">
        <v>91</v>
      </c>
      <c r="R29" s="1" t="s">
        <v>91</v>
      </c>
      <c r="S29" s="1" t="s">
        <v>91</v>
      </c>
      <c r="T29" s="1" t="s">
        <v>91</v>
      </c>
      <c r="U29" s="1" t="s">
        <v>91</v>
      </c>
      <c r="V29" s="1" t="s">
        <v>91</v>
      </c>
      <c r="W29" s="1" t="s">
        <v>91</v>
      </c>
      <c r="X29" s="5" t="s">
        <v>354</v>
      </c>
    </row>
    <row r="30" spans="1:24" ht="62.4" x14ac:dyDescent="0.3">
      <c r="A30" s="72" t="s">
        <v>296</v>
      </c>
      <c r="B30" s="49" t="s">
        <v>294</v>
      </c>
      <c r="C30" s="5" t="s">
        <v>295</v>
      </c>
      <c r="D30" s="1" t="s">
        <v>91</v>
      </c>
      <c r="E30" s="1" t="s">
        <v>91</v>
      </c>
      <c r="F30" s="1" t="s">
        <v>91</v>
      </c>
      <c r="G30" s="1" t="s">
        <v>91</v>
      </c>
      <c r="H30" s="1" t="s">
        <v>91</v>
      </c>
      <c r="I30" s="1">
        <f t="shared" ref="I30:I31" si="42">SUM(J30:M30)</f>
        <v>4.33</v>
      </c>
      <c r="J30" s="1">
        <v>0</v>
      </c>
      <c r="K30" s="1">
        <v>0</v>
      </c>
      <c r="L30" s="1">
        <v>0</v>
      </c>
      <c r="M30" s="1">
        <v>4.33</v>
      </c>
      <c r="N30" s="1" t="s">
        <v>91</v>
      </c>
      <c r="O30" s="1" t="s">
        <v>91</v>
      </c>
      <c r="P30" s="1" t="s">
        <v>91</v>
      </c>
      <c r="Q30" s="1" t="s">
        <v>91</v>
      </c>
      <c r="R30" s="1" t="s">
        <v>91</v>
      </c>
      <c r="S30" s="1" t="s">
        <v>91</v>
      </c>
      <c r="T30" s="1" t="s">
        <v>91</v>
      </c>
      <c r="U30" s="1" t="s">
        <v>91</v>
      </c>
      <c r="V30" s="1" t="s">
        <v>91</v>
      </c>
      <c r="W30" s="1" t="s">
        <v>91</v>
      </c>
      <c r="X30" s="5" t="s">
        <v>300</v>
      </c>
    </row>
    <row r="31" spans="1:24" ht="62.4" x14ac:dyDescent="0.3">
      <c r="A31" s="72" t="s">
        <v>353</v>
      </c>
      <c r="B31" s="49" t="s">
        <v>297</v>
      </c>
      <c r="C31" s="5" t="s">
        <v>298</v>
      </c>
      <c r="D31" s="1" t="s">
        <v>91</v>
      </c>
      <c r="E31" s="1" t="s">
        <v>91</v>
      </c>
      <c r="F31" s="1" t="s">
        <v>91</v>
      </c>
      <c r="G31" s="1" t="s">
        <v>91</v>
      </c>
      <c r="H31" s="1" t="s">
        <v>91</v>
      </c>
      <c r="I31" s="1">
        <f t="shared" si="42"/>
        <v>4.33</v>
      </c>
      <c r="J31" s="1">
        <v>0</v>
      </c>
      <c r="K31" s="1">
        <v>0</v>
      </c>
      <c r="L31" s="1">
        <v>0</v>
      </c>
      <c r="M31" s="1">
        <v>4.33</v>
      </c>
      <c r="N31" s="1" t="s">
        <v>91</v>
      </c>
      <c r="O31" s="1" t="s">
        <v>91</v>
      </c>
      <c r="P31" s="1" t="s">
        <v>91</v>
      </c>
      <c r="Q31" s="1" t="s">
        <v>91</v>
      </c>
      <c r="R31" s="1" t="s">
        <v>91</v>
      </c>
      <c r="S31" s="1" t="s">
        <v>91</v>
      </c>
      <c r="T31" s="1" t="s">
        <v>91</v>
      </c>
      <c r="U31" s="1" t="s">
        <v>91</v>
      </c>
      <c r="V31" s="1" t="s">
        <v>91</v>
      </c>
      <c r="W31" s="1" t="s">
        <v>91</v>
      </c>
      <c r="X31" s="5" t="s">
        <v>301</v>
      </c>
    </row>
    <row r="32" spans="1:24" x14ac:dyDescent="0.3">
      <c r="A32" s="54"/>
      <c r="B32" s="70" t="s">
        <v>43</v>
      </c>
      <c r="C32" s="71"/>
      <c r="D32" s="75">
        <f t="shared" ref="D32:M32" si="43">D33+D90+D121</f>
        <v>105.85558607309001</v>
      </c>
      <c r="E32" s="3">
        <f t="shared" si="43"/>
        <v>0</v>
      </c>
      <c r="F32" s="3">
        <f t="shared" si="43"/>
        <v>0</v>
      </c>
      <c r="G32" s="3">
        <f t="shared" si="43"/>
        <v>105.85558607309001</v>
      </c>
      <c r="H32" s="3">
        <f t="shared" si="43"/>
        <v>0</v>
      </c>
      <c r="I32" s="3">
        <f t="shared" si="43"/>
        <v>72.933223131999995</v>
      </c>
      <c r="J32" s="3">
        <f t="shared" si="43"/>
        <v>0</v>
      </c>
      <c r="K32" s="3">
        <f t="shared" si="43"/>
        <v>0</v>
      </c>
      <c r="L32" s="3">
        <f t="shared" si="43"/>
        <v>72.933223131999995</v>
      </c>
      <c r="M32" s="3">
        <f t="shared" si="43"/>
        <v>0</v>
      </c>
      <c r="N32" s="3">
        <f t="shared" si="20"/>
        <v>-32.922362941090014</v>
      </c>
      <c r="O32" s="3">
        <f t="shared" si="21"/>
        <v>-31.101205106321117</v>
      </c>
      <c r="P32" s="3">
        <f t="shared" si="22"/>
        <v>0</v>
      </c>
      <c r="Q32" s="3" t="e">
        <f t="shared" si="23"/>
        <v>#DIV/0!</v>
      </c>
      <c r="R32" s="3">
        <f t="shared" si="24"/>
        <v>0</v>
      </c>
      <c r="S32" s="3" t="e">
        <f t="shared" si="25"/>
        <v>#DIV/0!</v>
      </c>
      <c r="T32" s="3">
        <f t="shared" si="26"/>
        <v>-32.922362941090014</v>
      </c>
      <c r="U32" s="3">
        <f t="shared" si="27"/>
        <v>-31.101205106321117</v>
      </c>
      <c r="V32" s="3">
        <f t="shared" si="28"/>
        <v>0</v>
      </c>
      <c r="W32" s="3" t="e">
        <f t="shared" si="29"/>
        <v>#DIV/0!</v>
      </c>
      <c r="X32" s="45"/>
    </row>
    <row r="33" spans="1:24" ht="31.2" x14ac:dyDescent="0.3">
      <c r="A33" s="54" t="s">
        <v>44</v>
      </c>
      <c r="B33" s="70" t="s">
        <v>45</v>
      </c>
      <c r="C33" s="71" t="s">
        <v>31</v>
      </c>
      <c r="D33" s="75">
        <f t="shared" ref="D33:M33" si="44">D34+D41+D84</f>
        <v>71.845586073090004</v>
      </c>
      <c r="E33" s="75">
        <f t="shared" si="44"/>
        <v>0</v>
      </c>
      <c r="F33" s="75">
        <f t="shared" si="44"/>
        <v>0</v>
      </c>
      <c r="G33" s="75">
        <f t="shared" si="44"/>
        <v>71.845586073090004</v>
      </c>
      <c r="H33" s="75">
        <f t="shared" si="44"/>
        <v>0</v>
      </c>
      <c r="I33" s="75">
        <f t="shared" si="44"/>
        <v>37.522916616000003</v>
      </c>
      <c r="J33" s="75">
        <f t="shared" si="44"/>
        <v>0</v>
      </c>
      <c r="K33" s="75">
        <f t="shared" si="44"/>
        <v>0</v>
      </c>
      <c r="L33" s="75">
        <f t="shared" si="44"/>
        <v>37.522916616000003</v>
      </c>
      <c r="M33" s="75">
        <f t="shared" si="44"/>
        <v>0</v>
      </c>
      <c r="N33" s="3">
        <f t="shared" si="20"/>
        <v>-34.322669457090001</v>
      </c>
      <c r="O33" s="3">
        <f t="shared" si="21"/>
        <v>-47.772829665795804</v>
      </c>
      <c r="P33" s="3">
        <f t="shared" si="22"/>
        <v>0</v>
      </c>
      <c r="Q33" s="3" t="e">
        <f t="shared" si="23"/>
        <v>#DIV/0!</v>
      </c>
      <c r="R33" s="3">
        <f t="shared" si="24"/>
        <v>0</v>
      </c>
      <c r="S33" s="3" t="e">
        <f t="shared" si="25"/>
        <v>#DIV/0!</v>
      </c>
      <c r="T33" s="3">
        <f t="shared" si="26"/>
        <v>-34.322669457090001</v>
      </c>
      <c r="U33" s="3">
        <f t="shared" si="27"/>
        <v>-47.772829665795804</v>
      </c>
      <c r="V33" s="3">
        <f t="shared" si="28"/>
        <v>0</v>
      </c>
      <c r="W33" s="3" t="e">
        <f t="shared" si="29"/>
        <v>#DIV/0!</v>
      </c>
      <c r="X33" s="35" t="s">
        <v>91</v>
      </c>
    </row>
    <row r="34" spans="1:24" ht="64.8" x14ac:dyDescent="0.3">
      <c r="A34" s="76" t="s">
        <v>46</v>
      </c>
      <c r="B34" s="77" t="s">
        <v>47</v>
      </c>
      <c r="C34" s="78" t="s">
        <v>31</v>
      </c>
      <c r="D34" s="79">
        <f t="shared" ref="D34:M34" si="45">D35</f>
        <v>3.41</v>
      </c>
      <c r="E34" s="79">
        <f t="shared" si="45"/>
        <v>0</v>
      </c>
      <c r="F34" s="79">
        <f t="shared" si="45"/>
        <v>0</v>
      </c>
      <c r="G34" s="79">
        <f t="shared" si="45"/>
        <v>3.41</v>
      </c>
      <c r="H34" s="79">
        <f t="shared" si="45"/>
        <v>0</v>
      </c>
      <c r="I34" s="79">
        <f t="shared" si="45"/>
        <v>5.42</v>
      </c>
      <c r="J34" s="79">
        <f t="shared" si="45"/>
        <v>0</v>
      </c>
      <c r="K34" s="79">
        <f t="shared" si="45"/>
        <v>0</v>
      </c>
      <c r="L34" s="79">
        <f t="shared" si="45"/>
        <v>5.42</v>
      </c>
      <c r="M34" s="79">
        <f t="shared" si="45"/>
        <v>0</v>
      </c>
      <c r="N34" s="3">
        <f t="shared" si="20"/>
        <v>2.0099999999999998</v>
      </c>
      <c r="O34" s="3">
        <f t="shared" si="21"/>
        <v>58.94428152492668</v>
      </c>
      <c r="P34" s="3">
        <f t="shared" si="22"/>
        <v>0</v>
      </c>
      <c r="Q34" s="3" t="e">
        <f t="shared" si="23"/>
        <v>#DIV/0!</v>
      </c>
      <c r="R34" s="3">
        <f t="shared" si="24"/>
        <v>0</v>
      </c>
      <c r="S34" s="3" t="e">
        <f t="shared" si="25"/>
        <v>#DIV/0!</v>
      </c>
      <c r="T34" s="3">
        <f t="shared" si="26"/>
        <v>2.0099999999999998</v>
      </c>
      <c r="U34" s="3">
        <f t="shared" si="27"/>
        <v>58.94428152492668</v>
      </c>
      <c r="V34" s="3">
        <f t="shared" si="28"/>
        <v>0</v>
      </c>
      <c r="W34" s="3" t="e">
        <f t="shared" si="29"/>
        <v>#DIV/0!</v>
      </c>
      <c r="X34" s="35" t="s">
        <v>91</v>
      </c>
    </row>
    <row r="35" spans="1:24" ht="32.4" x14ac:dyDescent="0.3">
      <c r="A35" s="76" t="s">
        <v>48</v>
      </c>
      <c r="B35" s="77" t="s">
        <v>49</v>
      </c>
      <c r="C35" s="78" t="s">
        <v>31</v>
      </c>
      <c r="D35" s="79">
        <f>SUM(D36:D40)</f>
        <v>3.41</v>
      </c>
      <c r="E35" s="79">
        <f t="shared" ref="E35:M35" si="46">SUM(E36:E40)</f>
        <v>0</v>
      </c>
      <c r="F35" s="79">
        <f t="shared" si="46"/>
        <v>0</v>
      </c>
      <c r="G35" s="79">
        <f t="shared" si="46"/>
        <v>3.41</v>
      </c>
      <c r="H35" s="79">
        <f t="shared" si="46"/>
        <v>0</v>
      </c>
      <c r="I35" s="79">
        <f t="shared" si="46"/>
        <v>5.42</v>
      </c>
      <c r="J35" s="79">
        <f t="shared" si="46"/>
        <v>0</v>
      </c>
      <c r="K35" s="79">
        <f t="shared" si="46"/>
        <v>0</v>
      </c>
      <c r="L35" s="79">
        <f t="shared" si="46"/>
        <v>5.42</v>
      </c>
      <c r="M35" s="79">
        <f t="shared" si="46"/>
        <v>0</v>
      </c>
      <c r="N35" s="3">
        <f t="shared" si="20"/>
        <v>2.0099999999999998</v>
      </c>
      <c r="O35" s="3">
        <f t="shared" si="21"/>
        <v>58.94428152492668</v>
      </c>
      <c r="P35" s="3">
        <f t="shared" si="22"/>
        <v>0</v>
      </c>
      <c r="Q35" s="3" t="e">
        <f t="shared" si="23"/>
        <v>#DIV/0!</v>
      </c>
      <c r="R35" s="3">
        <f t="shared" si="24"/>
        <v>0</v>
      </c>
      <c r="S35" s="3" t="e">
        <f t="shared" si="25"/>
        <v>#DIV/0!</v>
      </c>
      <c r="T35" s="3">
        <f t="shared" si="26"/>
        <v>2.0099999999999998</v>
      </c>
      <c r="U35" s="3">
        <f t="shared" si="27"/>
        <v>58.94428152492668</v>
      </c>
      <c r="V35" s="3">
        <f t="shared" si="28"/>
        <v>0</v>
      </c>
      <c r="W35" s="3" t="e">
        <f t="shared" si="29"/>
        <v>#DIV/0!</v>
      </c>
      <c r="X35" s="35" t="s">
        <v>91</v>
      </c>
    </row>
    <row r="36" spans="1:24" ht="46.8" x14ac:dyDescent="0.3">
      <c r="A36" s="4" t="s">
        <v>50</v>
      </c>
      <c r="B36" s="47" t="s">
        <v>144</v>
      </c>
      <c r="C36" s="48" t="s">
        <v>145</v>
      </c>
      <c r="D36" s="1">
        <f>SUM(E36:H36)</f>
        <v>3.41</v>
      </c>
      <c r="E36" s="1">
        <v>0</v>
      </c>
      <c r="F36" s="1">
        <v>0</v>
      </c>
      <c r="G36" s="80">
        <v>3.41</v>
      </c>
      <c r="H36" s="1">
        <v>0</v>
      </c>
      <c r="I36" s="1">
        <f t="shared" ref="I36" si="47">SUM(J36:M36)</f>
        <v>0</v>
      </c>
      <c r="J36" s="1">
        <v>0</v>
      </c>
      <c r="K36" s="1">
        <v>0</v>
      </c>
      <c r="L36" s="1">
        <v>0</v>
      </c>
      <c r="M36" s="1">
        <v>0</v>
      </c>
      <c r="N36" s="1">
        <f t="shared" ref="N36" si="48">I36-D36</f>
        <v>-3.41</v>
      </c>
      <c r="O36" s="1">
        <f t="shared" ref="O36" si="49">N36/D36*100</f>
        <v>-100</v>
      </c>
      <c r="P36" s="1">
        <f t="shared" ref="P36" si="50">J36-E36</f>
        <v>0</v>
      </c>
      <c r="Q36" s="1" t="e">
        <f t="shared" ref="Q36" si="51">P36/E36*100</f>
        <v>#DIV/0!</v>
      </c>
      <c r="R36" s="1">
        <f t="shared" ref="R36" si="52">K36-F36</f>
        <v>0</v>
      </c>
      <c r="S36" s="1" t="e">
        <f t="shared" ref="S36" si="53">R36/F36*100</f>
        <v>#DIV/0!</v>
      </c>
      <c r="T36" s="1">
        <f t="shared" ref="T36" si="54">L36-G36</f>
        <v>-3.41</v>
      </c>
      <c r="U36" s="1">
        <f t="shared" ref="U36" si="55">T36/G36*100</f>
        <v>-100</v>
      </c>
      <c r="V36" s="1">
        <f t="shared" ref="V36" si="56">M36-H36</f>
        <v>0</v>
      </c>
      <c r="W36" s="1" t="e">
        <f t="shared" ref="W36" si="57">V36/H36*100</f>
        <v>#DIV/0!</v>
      </c>
      <c r="X36" s="5" t="s">
        <v>214</v>
      </c>
    </row>
    <row r="37" spans="1:24" ht="78" x14ac:dyDescent="0.3">
      <c r="A37" s="4" t="s">
        <v>270</v>
      </c>
      <c r="B37" s="47" t="s">
        <v>308</v>
      </c>
      <c r="C37" s="4" t="s">
        <v>309</v>
      </c>
      <c r="D37" s="1" t="s">
        <v>91</v>
      </c>
      <c r="E37" s="1" t="s">
        <v>91</v>
      </c>
      <c r="F37" s="1" t="s">
        <v>91</v>
      </c>
      <c r="G37" s="1" t="s">
        <v>91</v>
      </c>
      <c r="H37" s="1" t="s">
        <v>91</v>
      </c>
      <c r="I37" s="1">
        <f t="shared" ref="I37" si="58">SUM(J37:M37)</f>
        <v>3.16</v>
      </c>
      <c r="J37" s="1">
        <v>0</v>
      </c>
      <c r="K37" s="1">
        <v>0</v>
      </c>
      <c r="L37" s="1">
        <v>3.16</v>
      </c>
      <c r="M37" s="1">
        <v>0</v>
      </c>
      <c r="N37" s="1" t="s">
        <v>91</v>
      </c>
      <c r="O37" s="1" t="s">
        <v>91</v>
      </c>
      <c r="P37" s="1" t="s">
        <v>91</v>
      </c>
      <c r="Q37" s="1" t="s">
        <v>91</v>
      </c>
      <c r="R37" s="1" t="s">
        <v>91</v>
      </c>
      <c r="S37" s="1" t="s">
        <v>91</v>
      </c>
      <c r="T37" s="1" t="s">
        <v>91</v>
      </c>
      <c r="U37" s="1" t="s">
        <v>91</v>
      </c>
      <c r="V37" s="1" t="s">
        <v>91</v>
      </c>
      <c r="W37" s="1" t="s">
        <v>91</v>
      </c>
      <c r="X37" s="5" t="s">
        <v>319</v>
      </c>
    </row>
    <row r="38" spans="1:24" ht="62.4" x14ac:dyDescent="0.3">
      <c r="A38" s="4" t="s">
        <v>304</v>
      </c>
      <c r="B38" s="5" t="s">
        <v>302</v>
      </c>
      <c r="C38" s="5" t="s">
        <v>303</v>
      </c>
      <c r="D38" s="1" t="s">
        <v>91</v>
      </c>
      <c r="E38" s="1" t="s">
        <v>91</v>
      </c>
      <c r="F38" s="1" t="s">
        <v>91</v>
      </c>
      <c r="G38" s="1" t="s">
        <v>91</v>
      </c>
      <c r="H38" s="1" t="s">
        <v>91</v>
      </c>
      <c r="I38" s="1">
        <f t="shared" ref="I38:I39" si="59">SUM(J38:M38)</f>
        <v>0.17</v>
      </c>
      <c r="J38" s="1">
        <v>0</v>
      </c>
      <c r="K38" s="1">
        <v>0</v>
      </c>
      <c r="L38" s="81">
        <v>0.17</v>
      </c>
      <c r="M38" s="1">
        <v>0</v>
      </c>
      <c r="N38" s="1" t="s">
        <v>91</v>
      </c>
      <c r="O38" s="1" t="s">
        <v>91</v>
      </c>
      <c r="P38" s="1" t="s">
        <v>91</v>
      </c>
      <c r="Q38" s="1" t="s">
        <v>91</v>
      </c>
      <c r="R38" s="1" t="s">
        <v>91</v>
      </c>
      <c r="S38" s="1" t="s">
        <v>91</v>
      </c>
      <c r="T38" s="1" t="s">
        <v>91</v>
      </c>
      <c r="U38" s="1" t="s">
        <v>91</v>
      </c>
      <c r="V38" s="1" t="s">
        <v>91</v>
      </c>
      <c r="W38" s="1" t="s">
        <v>91</v>
      </c>
      <c r="X38" s="5" t="s">
        <v>289</v>
      </c>
    </row>
    <row r="39" spans="1:24" ht="62.4" x14ac:dyDescent="0.3">
      <c r="A39" s="4" t="s">
        <v>348</v>
      </c>
      <c r="B39" s="47" t="s">
        <v>311</v>
      </c>
      <c r="C39" s="4" t="s">
        <v>312</v>
      </c>
      <c r="D39" s="1" t="s">
        <v>91</v>
      </c>
      <c r="E39" s="1" t="s">
        <v>91</v>
      </c>
      <c r="F39" s="1" t="s">
        <v>91</v>
      </c>
      <c r="G39" s="1" t="s">
        <v>91</v>
      </c>
      <c r="H39" s="1" t="s">
        <v>91</v>
      </c>
      <c r="I39" s="1">
        <f t="shared" si="59"/>
        <v>1.94</v>
      </c>
      <c r="J39" s="1">
        <v>0</v>
      </c>
      <c r="K39" s="1">
        <v>0</v>
      </c>
      <c r="L39" s="1">
        <v>1.94</v>
      </c>
      <c r="M39" s="1">
        <v>0</v>
      </c>
      <c r="N39" s="1" t="s">
        <v>91</v>
      </c>
      <c r="O39" s="1" t="s">
        <v>91</v>
      </c>
      <c r="P39" s="1" t="s">
        <v>91</v>
      </c>
      <c r="Q39" s="1" t="s">
        <v>91</v>
      </c>
      <c r="R39" s="1" t="s">
        <v>91</v>
      </c>
      <c r="S39" s="1" t="s">
        <v>91</v>
      </c>
      <c r="T39" s="1" t="s">
        <v>91</v>
      </c>
      <c r="U39" s="1" t="s">
        <v>91</v>
      </c>
      <c r="V39" s="1" t="s">
        <v>91</v>
      </c>
      <c r="W39" s="1" t="s">
        <v>91</v>
      </c>
      <c r="X39" s="5" t="s">
        <v>320</v>
      </c>
    </row>
    <row r="40" spans="1:24" ht="72" x14ac:dyDescent="0.3">
      <c r="A40" s="4" t="s">
        <v>407</v>
      </c>
      <c r="B40" s="82" t="s">
        <v>271</v>
      </c>
      <c r="C40" s="5" t="s">
        <v>272</v>
      </c>
      <c r="D40" s="1" t="s">
        <v>91</v>
      </c>
      <c r="E40" s="1" t="s">
        <v>91</v>
      </c>
      <c r="F40" s="1" t="s">
        <v>91</v>
      </c>
      <c r="G40" s="1" t="s">
        <v>91</v>
      </c>
      <c r="H40" s="1" t="s">
        <v>91</v>
      </c>
      <c r="I40" s="1">
        <f t="shared" ref="I40" si="60">SUM(J40:M40)</f>
        <v>0.15</v>
      </c>
      <c r="J40" s="1">
        <v>0</v>
      </c>
      <c r="K40" s="1">
        <v>0</v>
      </c>
      <c r="L40" s="81">
        <v>0.15</v>
      </c>
      <c r="M40" s="1">
        <v>0</v>
      </c>
      <c r="N40" s="1" t="s">
        <v>91</v>
      </c>
      <c r="O40" s="1" t="s">
        <v>91</v>
      </c>
      <c r="P40" s="1" t="s">
        <v>91</v>
      </c>
      <c r="Q40" s="1" t="s">
        <v>91</v>
      </c>
      <c r="R40" s="1" t="s">
        <v>91</v>
      </c>
      <c r="S40" s="1" t="s">
        <v>91</v>
      </c>
      <c r="T40" s="1" t="s">
        <v>91</v>
      </c>
      <c r="U40" s="1" t="s">
        <v>91</v>
      </c>
      <c r="V40" s="1" t="s">
        <v>91</v>
      </c>
      <c r="W40" s="1" t="s">
        <v>91</v>
      </c>
      <c r="X40" s="48" t="s">
        <v>273</v>
      </c>
    </row>
    <row r="41" spans="1:24" ht="46.8" x14ac:dyDescent="0.3">
      <c r="A41" s="54" t="s">
        <v>51</v>
      </c>
      <c r="B41" s="83" t="s">
        <v>52</v>
      </c>
      <c r="C41" s="56" t="s">
        <v>31</v>
      </c>
      <c r="D41" s="75">
        <f t="shared" ref="D41:M41" si="61">D42</f>
        <v>56.065586373089999</v>
      </c>
      <c r="E41" s="75">
        <f t="shared" si="61"/>
        <v>0</v>
      </c>
      <c r="F41" s="75">
        <f t="shared" si="61"/>
        <v>0</v>
      </c>
      <c r="G41" s="75">
        <f t="shared" si="61"/>
        <v>56.065586373089999</v>
      </c>
      <c r="H41" s="75">
        <f t="shared" si="61"/>
        <v>0</v>
      </c>
      <c r="I41" s="75">
        <f t="shared" si="61"/>
        <v>4.6629166160000004</v>
      </c>
      <c r="J41" s="75">
        <f t="shared" si="61"/>
        <v>0</v>
      </c>
      <c r="K41" s="75">
        <f t="shared" si="61"/>
        <v>0</v>
      </c>
      <c r="L41" s="75">
        <f t="shared" si="61"/>
        <v>4.6629166160000004</v>
      </c>
      <c r="M41" s="75">
        <f t="shared" si="61"/>
        <v>0</v>
      </c>
      <c r="N41" s="3">
        <f t="shared" si="20"/>
        <v>-51.402669757089996</v>
      </c>
      <c r="O41" s="3">
        <f t="shared" si="21"/>
        <v>-91.683103811720628</v>
      </c>
      <c r="P41" s="3">
        <f t="shared" si="22"/>
        <v>0</v>
      </c>
      <c r="Q41" s="3" t="e">
        <f t="shared" si="23"/>
        <v>#DIV/0!</v>
      </c>
      <c r="R41" s="3">
        <f t="shared" si="24"/>
        <v>0</v>
      </c>
      <c r="S41" s="3" t="e">
        <f t="shared" si="25"/>
        <v>#DIV/0!</v>
      </c>
      <c r="T41" s="3">
        <f t="shared" si="26"/>
        <v>-51.402669757089996</v>
      </c>
      <c r="U41" s="3">
        <f t="shared" si="27"/>
        <v>-91.683103811720628</v>
      </c>
      <c r="V41" s="3">
        <f t="shared" si="28"/>
        <v>0</v>
      </c>
      <c r="W41" s="3" t="e">
        <f t="shared" si="29"/>
        <v>#DIV/0!</v>
      </c>
      <c r="X41" s="35" t="s">
        <v>91</v>
      </c>
    </row>
    <row r="42" spans="1:24" ht="32.4" x14ac:dyDescent="0.3">
      <c r="A42" s="76" t="s">
        <v>53</v>
      </c>
      <c r="B42" s="84" t="s">
        <v>54</v>
      </c>
      <c r="C42" s="85" t="s">
        <v>31</v>
      </c>
      <c r="D42" s="75">
        <f t="shared" ref="D42:M42" si="62">SUM(D43:D83)</f>
        <v>56.065586373089999</v>
      </c>
      <c r="E42" s="75">
        <f t="shared" si="62"/>
        <v>0</v>
      </c>
      <c r="F42" s="75">
        <f t="shared" si="62"/>
        <v>0</v>
      </c>
      <c r="G42" s="75">
        <f t="shared" si="62"/>
        <v>56.065586373089999</v>
      </c>
      <c r="H42" s="75">
        <f t="shared" si="62"/>
        <v>0</v>
      </c>
      <c r="I42" s="75">
        <f t="shared" si="62"/>
        <v>4.6629166160000004</v>
      </c>
      <c r="J42" s="75">
        <f t="shared" si="62"/>
        <v>0</v>
      </c>
      <c r="K42" s="75">
        <f t="shared" si="62"/>
        <v>0</v>
      </c>
      <c r="L42" s="75">
        <f t="shared" si="62"/>
        <v>4.6629166160000004</v>
      </c>
      <c r="M42" s="75">
        <f t="shared" si="62"/>
        <v>0</v>
      </c>
      <c r="N42" s="3">
        <f t="shared" si="20"/>
        <v>-51.402669757089996</v>
      </c>
      <c r="O42" s="3">
        <f t="shared" si="21"/>
        <v>-91.683103811720628</v>
      </c>
      <c r="P42" s="3">
        <f t="shared" si="22"/>
        <v>0</v>
      </c>
      <c r="Q42" s="3" t="e">
        <f t="shared" si="23"/>
        <v>#DIV/0!</v>
      </c>
      <c r="R42" s="3">
        <f t="shared" si="24"/>
        <v>0</v>
      </c>
      <c r="S42" s="3" t="e">
        <f t="shared" si="25"/>
        <v>#DIV/0!</v>
      </c>
      <c r="T42" s="3">
        <f t="shared" si="26"/>
        <v>-51.402669757089996</v>
      </c>
      <c r="U42" s="3">
        <f t="shared" si="27"/>
        <v>-91.683103811720628</v>
      </c>
      <c r="V42" s="3">
        <f t="shared" si="28"/>
        <v>0</v>
      </c>
      <c r="W42" s="3" t="e">
        <f t="shared" si="29"/>
        <v>#DIV/0!</v>
      </c>
      <c r="X42" s="35" t="s">
        <v>91</v>
      </c>
    </row>
    <row r="43" spans="1:24" ht="62.4" x14ac:dyDescent="0.3">
      <c r="A43" s="4" t="s">
        <v>55</v>
      </c>
      <c r="B43" s="7" t="s">
        <v>146</v>
      </c>
      <c r="C43" s="48" t="s">
        <v>147</v>
      </c>
      <c r="D43" s="1">
        <f>SUM(E43:H43)</f>
        <v>0.23</v>
      </c>
      <c r="E43" s="1">
        <v>0</v>
      </c>
      <c r="F43" s="1">
        <v>0</v>
      </c>
      <c r="G43" s="1">
        <v>0.23</v>
      </c>
      <c r="H43" s="1">
        <v>0</v>
      </c>
      <c r="I43" s="1">
        <f>SUM(J43:M43)</f>
        <v>0</v>
      </c>
      <c r="J43" s="1">
        <v>0</v>
      </c>
      <c r="K43" s="1">
        <v>0</v>
      </c>
      <c r="L43" s="1">
        <v>0</v>
      </c>
      <c r="M43" s="1">
        <v>0</v>
      </c>
      <c r="N43" s="1">
        <f t="shared" si="20"/>
        <v>-0.23</v>
      </c>
      <c r="O43" s="1">
        <f t="shared" si="21"/>
        <v>-100</v>
      </c>
      <c r="P43" s="1">
        <f t="shared" si="22"/>
        <v>0</v>
      </c>
      <c r="Q43" s="1" t="e">
        <f t="shared" si="23"/>
        <v>#DIV/0!</v>
      </c>
      <c r="R43" s="1">
        <f t="shared" si="24"/>
        <v>0</v>
      </c>
      <c r="S43" s="1" t="e">
        <f t="shared" si="25"/>
        <v>#DIV/0!</v>
      </c>
      <c r="T43" s="1">
        <f t="shared" si="26"/>
        <v>-0.23</v>
      </c>
      <c r="U43" s="1">
        <f t="shared" si="27"/>
        <v>-100</v>
      </c>
      <c r="V43" s="1">
        <f t="shared" si="28"/>
        <v>0</v>
      </c>
      <c r="W43" s="1" t="e">
        <f t="shared" si="29"/>
        <v>#DIV/0!</v>
      </c>
      <c r="X43" s="5" t="s">
        <v>215</v>
      </c>
    </row>
    <row r="44" spans="1:24" ht="31.2" x14ac:dyDescent="0.3">
      <c r="A44" s="4" t="s">
        <v>56</v>
      </c>
      <c r="B44" s="49" t="s">
        <v>148</v>
      </c>
      <c r="C44" s="5" t="s">
        <v>149</v>
      </c>
      <c r="D44" s="1">
        <f t="shared" ref="D44:D75" si="63">SUM(E44:H44)</f>
        <v>1.5740000000000001</v>
      </c>
      <c r="E44" s="1">
        <v>0</v>
      </c>
      <c r="F44" s="1">
        <v>0</v>
      </c>
      <c r="G44" s="1">
        <v>1.5740000000000001</v>
      </c>
      <c r="H44" s="1">
        <v>0</v>
      </c>
      <c r="I44" s="1">
        <f t="shared" ref="I44:I62" si="64">SUM(J44:M44)</f>
        <v>0</v>
      </c>
      <c r="J44" s="1">
        <v>0</v>
      </c>
      <c r="K44" s="1">
        <v>0</v>
      </c>
      <c r="L44" s="1">
        <v>0</v>
      </c>
      <c r="M44" s="1">
        <v>0</v>
      </c>
      <c r="N44" s="1">
        <f t="shared" si="20"/>
        <v>-1.5740000000000001</v>
      </c>
      <c r="O44" s="1">
        <f t="shared" si="21"/>
        <v>-100</v>
      </c>
      <c r="P44" s="1">
        <f t="shared" si="22"/>
        <v>0</v>
      </c>
      <c r="Q44" s="1" t="e">
        <f t="shared" si="23"/>
        <v>#DIV/0!</v>
      </c>
      <c r="R44" s="1">
        <f t="shared" si="24"/>
        <v>0</v>
      </c>
      <c r="S44" s="1" t="e">
        <f t="shared" si="25"/>
        <v>#DIV/0!</v>
      </c>
      <c r="T44" s="1">
        <f t="shared" si="26"/>
        <v>-1.5740000000000001</v>
      </c>
      <c r="U44" s="1">
        <f t="shared" si="27"/>
        <v>-100</v>
      </c>
      <c r="V44" s="1">
        <f t="shared" si="28"/>
        <v>0</v>
      </c>
      <c r="W44" s="1" t="e">
        <f t="shared" si="29"/>
        <v>#DIV/0!</v>
      </c>
      <c r="X44" s="5" t="s">
        <v>216</v>
      </c>
    </row>
    <row r="45" spans="1:24" ht="109.2" x14ac:dyDescent="0.3">
      <c r="A45" s="4" t="s">
        <v>57</v>
      </c>
      <c r="B45" s="7" t="s">
        <v>107</v>
      </c>
      <c r="C45" s="48" t="s">
        <v>108</v>
      </c>
      <c r="D45" s="1">
        <f t="shared" si="63"/>
        <v>2.85</v>
      </c>
      <c r="E45" s="1">
        <v>0</v>
      </c>
      <c r="F45" s="1">
        <v>0</v>
      </c>
      <c r="G45" s="1">
        <v>2.85</v>
      </c>
      <c r="H45" s="1">
        <v>0</v>
      </c>
      <c r="I45" s="1">
        <f t="shared" si="64"/>
        <v>0</v>
      </c>
      <c r="J45" s="1">
        <v>0</v>
      </c>
      <c r="K45" s="1">
        <v>0</v>
      </c>
      <c r="L45" s="1">
        <v>0</v>
      </c>
      <c r="M45" s="1">
        <v>0</v>
      </c>
      <c r="N45" s="1">
        <f t="shared" si="20"/>
        <v>-2.85</v>
      </c>
      <c r="O45" s="1">
        <f t="shared" si="21"/>
        <v>-100</v>
      </c>
      <c r="P45" s="1">
        <f t="shared" si="22"/>
        <v>0</v>
      </c>
      <c r="Q45" s="1" t="e">
        <f t="shared" si="23"/>
        <v>#DIV/0!</v>
      </c>
      <c r="R45" s="1">
        <f t="shared" si="24"/>
        <v>0</v>
      </c>
      <c r="S45" s="1" t="e">
        <f t="shared" si="25"/>
        <v>#DIV/0!</v>
      </c>
      <c r="T45" s="1">
        <f t="shared" si="26"/>
        <v>-2.85</v>
      </c>
      <c r="U45" s="1">
        <f t="shared" si="27"/>
        <v>-100</v>
      </c>
      <c r="V45" s="1">
        <f t="shared" si="28"/>
        <v>0</v>
      </c>
      <c r="W45" s="1" t="e">
        <f t="shared" si="29"/>
        <v>#DIV/0!</v>
      </c>
      <c r="X45" s="5" t="s">
        <v>217</v>
      </c>
    </row>
    <row r="46" spans="1:24" ht="46.8" x14ac:dyDescent="0.3">
      <c r="A46" s="4" t="s">
        <v>58</v>
      </c>
      <c r="B46" s="49" t="s">
        <v>111</v>
      </c>
      <c r="C46" s="5" t="s">
        <v>112</v>
      </c>
      <c r="D46" s="1">
        <f t="shared" si="63"/>
        <v>1.3</v>
      </c>
      <c r="E46" s="1">
        <v>0</v>
      </c>
      <c r="F46" s="1">
        <v>0</v>
      </c>
      <c r="G46" s="1">
        <v>1.3</v>
      </c>
      <c r="H46" s="1">
        <v>0</v>
      </c>
      <c r="I46" s="1">
        <f t="shared" si="64"/>
        <v>0</v>
      </c>
      <c r="J46" s="1">
        <v>0</v>
      </c>
      <c r="K46" s="1">
        <v>0</v>
      </c>
      <c r="L46" s="1">
        <v>0</v>
      </c>
      <c r="M46" s="1">
        <v>0</v>
      </c>
      <c r="N46" s="1">
        <f t="shared" ref="N46:N75" si="65">I46-D46</f>
        <v>-1.3</v>
      </c>
      <c r="O46" s="1">
        <f t="shared" ref="O46:O75" si="66">N46/D46*100</f>
        <v>-100</v>
      </c>
      <c r="P46" s="1">
        <f t="shared" ref="P46:P75" si="67">J46-E46</f>
        <v>0</v>
      </c>
      <c r="Q46" s="1" t="e">
        <f t="shared" ref="Q46:Q75" si="68">P46/E46*100</f>
        <v>#DIV/0!</v>
      </c>
      <c r="R46" s="1">
        <f t="shared" ref="R46:R75" si="69">K46-F46</f>
        <v>0</v>
      </c>
      <c r="S46" s="1" t="e">
        <f t="shared" ref="S46:S75" si="70">R46/F46*100</f>
        <v>#DIV/0!</v>
      </c>
      <c r="T46" s="1">
        <f t="shared" ref="T46:T75" si="71">L46-G46</f>
        <v>-1.3</v>
      </c>
      <c r="U46" s="1">
        <f t="shared" ref="U46:U75" si="72">T46/G46*100</f>
        <v>-100</v>
      </c>
      <c r="V46" s="1">
        <f t="shared" ref="V46:V75" si="73">M46-H46</f>
        <v>0</v>
      </c>
      <c r="W46" s="1" t="e">
        <f t="shared" ref="W46:W75" si="74">V46/H46*100</f>
        <v>#DIV/0!</v>
      </c>
      <c r="X46" s="5" t="s">
        <v>218</v>
      </c>
    </row>
    <row r="47" spans="1:24" ht="62.4" x14ac:dyDescent="0.3">
      <c r="A47" s="4" t="s">
        <v>59</v>
      </c>
      <c r="B47" s="49" t="s">
        <v>114</v>
      </c>
      <c r="C47" s="5" t="s">
        <v>115</v>
      </c>
      <c r="D47" s="1">
        <f t="shared" si="63"/>
        <v>4.6100000000000003</v>
      </c>
      <c r="E47" s="1">
        <v>0</v>
      </c>
      <c r="F47" s="1">
        <v>0</v>
      </c>
      <c r="G47" s="1">
        <v>4.6100000000000003</v>
      </c>
      <c r="H47" s="1">
        <v>0</v>
      </c>
      <c r="I47" s="1">
        <f t="shared" si="64"/>
        <v>0</v>
      </c>
      <c r="J47" s="1">
        <v>0</v>
      </c>
      <c r="K47" s="1">
        <v>0</v>
      </c>
      <c r="L47" s="1">
        <v>0</v>
      </c>
      <c r="M47" s="1">
        <v>0</v>
      </c>
      <c r="N47" s="1">
        <f t="shared" si="65"/>
        <v>-4.6100000000000003</v>
      </c>
      <c r="O47" s="1">
        <f t="shared" si="66"/>
        <v>-100</v>
      </c>
      <c r="P47" s="1">
        <f t="shared" si="67"/>
        <v>0</v>
      </c>
      <c r="Q47" s="1" t="e">
        <f t="shared" si="68"/>
        <v>#DIV/0!</v>
      </c>
      <c r="R47" s="1">
        <f t="shared" si="69"/>
        <v>0</v>
      </c>
      <c r="S47" s="1" t="e">
        <f t="shared" si="70"/>
        <v>#DIV/0!</v>
      </c>
      <c r="T47" s="1">
        <f t="shared" si="71"/>
        <v>-4.6100000000000003</v>
      </c>
      <c r="U47" s="1">
        <f t="shared" si="72"/>
        <v>-100</v>
      </c>
      <c r="V47" s="1">
        <f t="shared" si="73"/>
        <v>0</v>
      </c>
      <c r="W47" s="1" t="e">
        <f t="shared" si="74"/>
        <v>#DIV/0!</v>
      </c>
      <c r="X47" s="5" t="s">
        <v>219</v>
      </c>
    </row>
    <row r="48" spans="1:24" ht="46.8" x14ac:dyDescent="0.3">
      <c r="A48" s="4" t="s">
        <v>60</v>
      </c>
      <c r="B48" s="49" t="s">
        <v>134</v>
      </c>
      <c r="C48" s="5" t="s">
        <v>135</v>
      </c>
      <c r="D48" s="1">
        <f t="shared" si="63"/>
        <v>2.15</v>
      </c>
      <c r="E48" s="1">
        <v>0</v>
      </c>
      <c r="F48" s="1">
        <v>0</v>
      </c>
      <c r="G48" s="1">
        <v>2.15</v>
      </c>
      <c r="H48" s="1">
        <v>0</v>
      </c>
      <c r="I48" s="1">
        <f t="shared" si="64"/>
        <v>0</v>
      </c>
      <c r="J48" s="1">
        <v>0</v>
      </c>
      <c r="K48" s="1">
        <v>0</v>
      </c>
      <c r="L48" s="1">
        <v>0</v>
      </c>
      <c r="M48" s="1">
        <v>0</v>
      </c>
      <c r="N48" s="1">
        <f t="shared" si="65"/>
        <v>-2.15</v>
      </c>
      <c r="O48" s="1">
        <f t="shared" si="66"/>
        <v>-100</v>
      </c>
      <c r="P48" s="1">
        <f t="shared" si="67"/>
        <v>0</v>
      </c>
      <c r="Q48" s="1" t="e">
        <f t="shared" si="68"/>
        <v>#DIV/0!</v>
      </c>
      <c r="R48" s="1">
        <f t="shared" si="69"/>
        <v>0</v>
      </c>
      <c r="S48" s="1" t="e">
        <f t="shared" si="70"/>
        <v>#DIV/0!</v>
      </c>
      <c r="T48" s="1">
        <f t="shared" si="71"/>
        <v>-2.15</v>
      </c>
      <c r="U48" s="1">
        <f t="shared" si="72"/>
        <v>-100</v>
      </c>
      <c r="V48" s="1">
        <f t="shared" si="73"/>
        <v>0</v>
      </c>
      <c r="W48" s="1" t="e">
        <f t="shared" si="74"/>
        <v>#DIV/0!</v>
      </c>
      <c r="X48" s="5" t="s">
        <v>220</v>
      </c>
    </row>
    <row r="49" spans="1:24" ht="46.8" x14ac:dyDescent="0.3">
      <c r="A49" s="4" t="s">
        <v>61</v>
      </c>
      <c r="B49" s="49" t="s">
        <v>408</v>
      </c>
      <c r="C49" s="74" t="s">
        <v>150</v>
      </c>
      <c r="D49" s="1">
        <f t="shared" si="63"/>
        <v>4.3099999999999996</v>
      </c>
      <c r="E49" s="1">
        <v>0</v>
      </c>
      <c r="F49" s="1">
        <v>0</v>
      </c>
      <c r="G49" s="1">
        <v>4.3099999999999996</v>
      </c>
      <c r="H49" s="1">
        <v>0</v>
      </c>
      <c r="I49" s="1">
        <f t="shared" si="64"/>
        <v>0</v>
      </c>
      <c r="J49" s="1">
        <v>0</v>
      </c>
      <c r="K49" s="1">
        <v>0</v>
      </c>
      <c r="L49" s="1">
        <v>0</v>
      </c>
      <c r="M49" s="1">
        <v>0</v>
      </c>
      <c r="N49" s="1">
        <f t="shared" si="65"/>
        <v>-4.3099999999999996</v>
      </c>
      <c r="O49" s="1">
        <f t="shared" si="66"/>
        <v>-100</v>
      </c>
      <c r="P49" s="1">
        <f t="shared" si="67"/>
        <v>0</v>
      </c>
      <c r="Q49" s="1" t="e">
        <f t="shared" si="68"/>
        <v>#DIV/0!</v>
      </c>
      <c r="R49" s="1">
        <f t="shared" si="69"/>
        <v>0</v>
      </c>
      <c r="S49" s="1" t="e">
        <f t="shared" si="70"/>
        <v>#DIV/0!</v>
      </c>
      <c r="T49" s="1">
        <f t="shared" si="71"/>
        <v>-4.3099999999999996</v>
      </c>
      <c r="U49" s="1">
        <f t="shared" si="72"/>
        <v>-100</v>
      </c>
      <c r="V49" s="1">
        <f t="shared" si="73"/>
        <v>0</v>
      </c>
      <c r="W49" s="1" t="e">
        <f t="shared" si="74"/>
        <v>#DIV/0!</v>
      </c>
      <c r="X49" s="5" t="s">
        <v>221</v>
      </c>
    </row>
    <row r="50" spans="1:24" ht="46.8" x14ac:dyDescent="0.3">
      <c r="A50" s="4" t="s">
        <v>62</v>
      </c>
      <c r="B50" s="49" t="s">
        <v>409</v>
      </c>
      <c r="C50" s="74" t="s">
        <v>151</v>
      </c>
      <c r="D50" s="1">
        <f t="shared" si="63"/>
        <v>0.81</v>
      </c>
      <c r="E50" s="1">
        <v>0</v>
      </c>
      <c r="F50" s="1">
        <v>0</v>
      </c>
      <c r="G50" s="1">
        <v>0.81</v>
      </c>
      <c r="H50" s="1">
        <v>0</v>
      </c>
      <c r="I50" s="1">
        <f t="shared" si="64"/>
        <v>0</v>
      </c>
      <c r="J50" s="1">
        <v>0</v>
      </c>
      <c r="K50" s="1">
        <v>0</v>
      </c>
      <c r="L50" s="1">
        <v>0</v>
      </c>
      <c r="M50" s="1">
        <v>0</v>
      </c>
      <c r="N50" s="1">
        <f t="shared" si="65"/>
        <v>-0.81</v>
      </c>
      <c r="O50" s="1">
        <f t="shared" si="66"/>
        <v>-100</v>
      </c>
      <c r="P50" s="1">
        <f t="shared" si="67"/>
        <v>0</v>
      </c>
      <c r="Q50" s="1" t="e">
        <f t="shared" si="68"/>
        <v>#DIV/0!</v>
      </c>
      <c r="R50" s="1">
        <f t="shared" si="69"/>
        <v>0</v>
      </c>
      <c r="S50" s="1" t="e">
        <f t="shared" si="70"/>
        <v>#DIV/0!</v>
      </c>
      <c r="T50" s="1">
        <f t="shared" si="71"/>
        <v>-0.81</v>
      </c>
      <c r="U50" s="1">
        <f t="shared" si="72"/>
        <v>-100</v>
      </c>
      <c r="V50" s="1">
        <f t="shared" si="73"/>
        <v>0</v>
      </c>
      <c r="W50" s="1" t="e">
        <f t="shared" si="74"/>
        <v>#DIV/0!</v>
      </c>
      <c r="X50" s="5" t="s">
        <v>222</v>
      </c>
    </row>
    <row r="51" spans="1:24" ht="46.8" x14ac:dyDescent="0.3">
      <c r="A51" s="4" t="s">
        <v>63</v>
      </c>
      <c r="B51" s="49" t="s">
        <v>152</v>
      </c>
      <c r="C51" s="5" t="s">
        <v>153</v>
      </c>
      <c r="D51" s="1">
        <f t="shared" si="63"/>
        <v>1.56</v>
      </c>
      <c r="E51" s="1">
        <v>0</v>
      </c>
      <c r="F51" s="1">
        <v>0</v>
      </c>
      <c r="G51" s="1">
        <v>1.56</v>
      </c>
      <c r="H51" s="1">
        <v>0</v>
      </c>
      <c r="I51" s="1">
        <f t="shared" si="64"/>
        <v>0</v>
      </c>
      <c r="J51" s="1">
        <v>0</v>
      </c>
      <c r="K51" s="1">
        <v>0</v>
      </c>
      <c r="L51" s="1">
        <v>0</v>
      </c>
      <c r="M51" s="1">
        <v>0</v>
      </c>
      <c r="N51" s="1">
        <f t="shared" si="65"/>
        <v>-1.56</v>
      </c>
      <c r="O51" s="1">
        <f t="shared" si="66"/>
        <v>-100</v>
      </c>
      <c r="P51" s="1">
        <f t="shared" si="67"/>
        <v>0</v>
      </c>
      <c r="Q51" s="1" t="e">
        <f t="shared" si="68"/>
        <v>#DIV/0!</v>
      </c>
      <c r="R51" s="1">
        <f t="shared" si="69"/>
        <v>0</v>
      </c>
      <c r="S51" s="1" t="e">
        <f t="shared" si="70"/>
        <v>#DIV/0!</v>
      </c>
      <c r="T51" s="1">
        <f t="shared" si="71"/>
        <v>-1.56</v>
      </c>
      <c r="U51" s="1">
        <f t="shared" si="72"/>
        <v>-100</v>
      </c>
      <c r="V51" s="1">
        <f t="shared" si="73"/>
        <v>0</v>
      </c>
      <c r="W51" s="1" t="e">
        <f t="shared" si="74"/>
        <v>#DIV/0!</v>
      </c>
      <c r="X51" s="5" t="s">
        <v>223</v>
      </c>
    </row>
    <row r="52" spans="1:24" ht="46.8" x14ac:dyDescent="0.3">
      <c r="A52" s="4" t="s">
        <v>64</v>
      </c>
      <c r="B52" s="86" t="s">
        <v>154</v>
      </c>
      <c r="C52" s="5" t="s">
        <v>155</v>
      </c>
      <c r="D52" s="1">
        <f t="shared" si="63"/>
        <v>4.34</v>
      </c>
      <c r="E52" s="1">
        <v>0</v>
      </c>
      <c r="F52" s="1">
        <v>0</v>
      </c>
      <c r="G52" s="1">
        <v>4.34</v>
      </c>
      <c r="H52" s="1">
        <v>0</v>
      </c>
      <c r="I52" s="1">
        <f t="shared" si="64"/>
        <v>0</v>
      </c>
      <c r="J52" s="1">
        <v>0</v>
      </c>
      <c r="K52" s="1">
        <v>0</v>
      </c>
      <c r="L52" s="1">
        <v>0</v>
      </c>
      <c r="M52" s="1">
        <v>0</v>
      </c>
      <c r="N52" s="1">
        <f t="shared" si="65"/>
        <v>-4.34</v>
      </c>
      <c r="O52" s="1">
        <f t="shared" si="66"/>
        <v>-100</v>
      </c>
      <c r="P52" s="1">
        <f t="shared" si="67"/>
        <v>0</v>
      </c>
      <c r="Q52" s="1" t="e">
        <f t="shared" si="68"/>
        <v>#DIV/0!</v>
      </c>
      <c r="R52" s="1">
        <f t="shared" si="69"/>
        <v>0</v>
      </c>
      <c r="S52" s="1" t="e">
        <f t="shared" si="70"/>
        <v>#DIV/0!</v>
      </c>
      <c r="T52" s="1">
        <f t="shared" si="71"/>
        <v>-4.34</v>
      </c>
      <c r="U52" s="1">
        <f t="shared" si="72"/>
        <v>-100</v>
      </c>
      <c r="V52" s="1">
        <f t="shared" si="73"/>
        <v>0</v>
      </c>
      <c r="W52" s="1" t="e">
        <f t="shared" si="74"/>
        <v>#DIV/0!</v>
      </c>
      <c r="X52" s="5" t="s">
        <v>224</v>
      </c>
    </row>
    <row r="53" spans="1:24" ht="46.8" x14ac:dyDescent="0.3">
      <c r="A53" s="4" t="s">
        <v>65</v>
      </c>
      <c r="B53" s="49" t="s">
        <v>156</v>
      </c>
      <c r="C53" s="5" t="s">
        <v>157</v>
      </c>
      <c r="D53" s="1">
        <f t="shared" si="63"/>
        <v>1.68</v>
      </c>
      <c r="E53" s="1">
        <v>0</v>
      </c>
      <c r="F53" s="1">
        <v>0</v>
      </c>
      <c r="G53" s="1">
        <v>1.68</v>
      </c>
      <c r="H53" s="1">
        <v>0</v>
      </c>
      <c r="I53" s="1">
        <f t="shared" si="64"/>
        <v>0</v>
      </c>
      <c r="J53" s="1">
        <v>0</v>
      </c>
      <c r="K53" s="1">
        <v>0</v>
      </c>
      <c r="L53" s="1">
        <v>0</v>
      </c>
      <c r="M53" s="1">
        <v>0</v>
      </c>
      <c r="N53" s="1">
        <f t="shared" si="65"/>
        <v>-1.68</v>
      </c>
      <c r="O53" s="1">
        <f t="shared" si="66"/>
        <v>-100</v>
      </c>
      <c r="P53" s="1">
        <f t="shared" si="67"/>
        <v>0</v>
      </c>
      <c r="Q53" s="1" t="e">
        <f t="shared" si="68"/>
        <v>#DIV/0!</v>
      </c>
      <c r="R53" s="1">
        <f t="shared" si="69"/>
        <v>0</v>
      </c>
      <c r="S53" s="1" t="e">
        <f t="shared" si="70"/>
        <v>#DIV/0!</v>
      </c>
      <c r="T53" s="1">
        <f t="shared" si="71"/>
        <v>-1.68</v>
      </c>
      <c r="U53" s="1">
        <f t="shared" si="72"/>
        <v>-100</v>
      </c>
      <c r="V53" s="1">
        <f t="shared" si="73"/>
        <v>0</v>
      </c>
      <c r="W53" s="1" t="e">
        <f t="shared" si="74"/>
        <v>#DIV/0!</v>
      </c>
      <c r="X53" s="5" t="s">
        <v>225</v>
      </c>
    </row>
    <row r="54" spans="1:24" ht="46.8" x14ac:dyDescent="0.3">
      <c r="A54" s="4" t="s">
        <v>66</v>
      </c>
      <c r="B54" s="87" t="s">
        <v>158</v>
      </c>
      <c r="C54" s="5" t="s">
        <v>159</v>
      </c>
      <c r="D54" s="1">
        <f t="shared" si="63"/>
        <v>1.7</v>
      </c>
      <c r="E54" s="1">
        <v>0</v>
      </c>
      <c r="F54" s="1">
        <v>0</v>
      </c>
      <c r="G54" s="1">
        <v>1.7</v>
      </c>
      <c r="H54" s="1">
        <v>0</v>
      </c>
      <c r="I54" s="1">
        <f t="shared" si="64"/>
        <v>0</v>
      </c>
      <c r="J54" s="1">
        <v>0</v>
      </c>
      <c r="K54" s="1">
        <v>0</v>
      </c>
      <c r="L54" s="1">
        <v>0</v>
      </c>
      <c r="M54" s="1">
        <v>0</v>
      </c>
      <c r="N54" s="1">
        <f t="shared" si="65"/>
        <v>-1.7</v>
      </c>
      <c r="O54" s="1">
        <f t="shared" si="66"/>
        <v>-100</v>
      </c>
      <c r="P54" s="1">
        <f t="shared" si="67"/>
        <v>0</v>
      </c>
      <c r="Q54" s="1" t="e">
        <f t="shared" si="68"/>
        <v>#DIV/0!</v>
      </c>
      <c r="R54" s="1">
        <f t="shared" si="69"/>
        <v>0</v>
      </c>
      <c r="S54" s="1" t="e">
        <f t="shared" si="70"/>
        <v>#DIV/0!</v>
      </c>
      <c r="T54" s="1">
        <f t="shared" si="71"/>
        <v>-1.7</v>
      </c>
      <c r="U54" s="1">
        <f t="shared" si="72"/>
        <v>-100</v>
      </c>
      <c r="V54" s="1">
        <f t="shared" si="73"/>
        <v>0</v>
      </c>
      <c r="W54" s="1" t="e">
        <f t="shared" si="74"/>
        <v>#DIV/0!</v>
      </c>
      <c r="X54" s="5" t="s">
        <v>222</v>
      </c>
    </row>
    <row r="55" spans="1:24" ht="46.8" x14ac:dyDescent="0.3">
      <c r="A55" s="4" t="s">
        <v>67</v>
      </c>
      <c r="B55" s="49" t="s">
        <v>160</v>
      </c>
      <c r="C55" s="5" t="s">
        <v>161</v>
      </c>
      <c r="D55" s="1">
        <f t="shared" si="63"/>
        <v>2.76</v>
      </c>
      <c r="E55" s="1">
        <v>0</v>
      </c>
      <c r="F55" s="1">
        <v>0</v>
      </c>
      <c r="G55" s="1">
        <v>2.76</v>
      </c>
      <c r="H55" s="1">
        <v>0</v>
      </c>
      <c r="I55" s="1">
        <f t="shared" si="64"/>
        <v>0</v>
      </c>
      <c r="J55" s="1">
        <v>0</v>
      </c>
      <c r="K55" s="1">
        <v>0</v>
      </c>
      <c r="L55" s="1">
        <v>0</v>
      </c>
      <c r="M55" s="1">
        <v>0</v>
      </c>
      <c r="N55" s="1">
        <f t="shared" si="65"/>
        <v>-2.76</v>
      </c>
      <c r="O55" s="1">
        <f t="shared" si="66"/>
        <v>-100</v>
      </c>
      <c r="P55" s="1">
        <f t="shared" si="67"/>
        <v>0</v>
      </c>
      <c r="Q55" s="1" t="e">
        <f t="shared" si="68"/>
        <v>#DIV/0!</v>
      </c>
      <c r="R55" s="1">
        <f t="shared" si="69"/>
        <v>0</v>
      </c>
      <c r="S55" s="1" t="e">
        <f t="shared" si="70"/>
        <v>#DIV/0!</v>
      </c>
      <c r="T55" s="1">
        <f t="shared" si="71"/>
        <v>-2.76</v>
      </c>
      <c r="U55" s="1">
        <f t="shared" si="72"/>
        <v>-100</v>
      </c>
      <c r="V55" s="1">
        <f t="shared" si="73"/>
        <v>0</v>
      </c>
      <c r="W55" s="1" t="e">
        <f t="shared" si="74"/>
        <v>#DIV/0!</v>
      </c>
      <c r="X55" s="5" t="s">
        <v>226</v>
      </c>
    </row>
    <row r="56" spans="1:24" ht="31.2" x14ac:dyDescent="0.3">
      <c r="A56" s="4" t="s">
        <v>68</v>
      </c>
      <c r="B56" s="49" t="s">
        <v>162</v>
      </c>
      <c r="C56" s="5" t="s">
        <v>163</v>
      </c>
      <c r="D56" s="1">
        <f t="shared" si="63"/>
        <v>1.9726495030899998</v>
      </c>
      <c r="E56" s="1">
        <v>0</v>
      </c>
      <c r="F56" s="1">
        <v>0</v>
      </c>
      <c r="G56" s="1">
        <v>1.9726495030899998</v>
      </c>
      <c r="H56" s="1">
        <v>0</v>
      </c>
      <c r="I56" s="1">
        <f t="shared" si="64"/>
        <v>0</v>
      </c>
      <c r="J56" s="1">
        <v>0</v>
      </c>
      <c r="K56" s="1">
        <v>0</v>
      </c>
      <c r="L56" s="1">
        <v>0</v>
      </c>
      <c r="M56" s="1">
        <v>0</v>
      </c>
      <c r="N56" s="1">
        <f t="shared" si="65"/>
        <v>-1.9726495030899998</v>
      </c>
      <c r="O56" s="1">
        <f t="shared" si="66"/>
        <v>-100</v>
      </c>
      <c r="P56" s="1">
        <f t="shared" si="67"/>
        <v>0</v>
      </c>
      <c r="Q56" s="1" t="e">
        <f t="shared" si="68"/>
        <v>#DIV/0!</v>
      </c>
      <c r="R56" s="1">
        <f t="shared" si="69"/>
        <v>0</v>
      </c>
      <c r="S56" s="1" t="e">
        <f t="shared" si="70"/>
        <v>#DIV/0!</v>
      </c>
      <c r="T56" s="1">
        <f t="shared" si="71"/>
        <v>-1.9726495030899998</v>
      </c>
      <c r="U56" s="1">
        <f t="shared" si="72"/>
        <v>-100</v>
      </c>
      <c r="V56" s="1">
        <f t="shared" si="73"/>
        <v>0</v>
      </c>
      <c r="W56" s="1" t="e">
        <f t="shared" si="74"/>
        <v>#DIV/0!</v>
      </c>
      <c r="X56" s="5" t="s">
        <v>227</v>
      </c>
    </row>
    <row r="57" spans="1:24" ht="46.8" x14ac:dyDescent="0.3">
      <c r="A57" s="4" t="s">
        <v>69</v>
      </c>
      <c r="B57" s="49" t="s">
        <v>243</v>
      </c>
      <c r="C57" s="74" t="s">
        <v>244</v>
      </c>
      <c r="D57" s="1">
        <f t="shared" ref="D57:D58" si="75">SUM(E57:H57)</f>
        <v>0</v>
      </c>
      <c r="E57" s="1">
        <v>0</v>
      </c>
      <c r="F57" s="1">
        <v>0</v>
      </c>
      <c r="G57" s="1">
        <v>0</v>
      </c>
      <c r="H57" s="1">
        <v>0</v>
      </c>
      <c r="I57" s="1">
        <f t="shared" ref="I57:I58" si="76">SUM(J57:M57)</f>
        <v>0</v>
      </c>
      <c r="J57" s="1">
        <v>0</v>
      </c>
      <c r="K57" s="1">
        <v>0</v>
      </c>
      <c r="L57" s="1">
        <v>0</v>
      </c>
      <c r="M57" s="1">
        <v>0</v>
      </c>
      <c r="N57" s="1">
        <f t="shared" ref="N57:N58" si="77">I57-D57</f>
        <v>0</v>
      </c>
      <c r="O57" s="1" t="e">
        <f t="shared" ref="O57:O58" si="78">N57/D57*100</f>
        <v>#DIV/0!</v>
      </c>
      <c r="P57" s="1">
        <f t="shared" ref="P57:P58" si="79">J57-E57</f>
        <v>0</v>
      </c>
      <c r="Q57" s="1" t="e">
        <f t="shared" ref="Q57:Q58" si="80">P57/E57*100</f>
        <v>#DIV/0!</v>
      </c>
      <c r="R57" s="1">
        <f t="shared" ref="R57:R58" si="81">K57-F57</f>
        <v>0</v>
      </c>
      <c r="S57" s="1" t="e">
        <f t="shared" ref="S57:S58" si="82">R57/F57*100</f>
        <v>#DIV/0!</v>
      </c>
      <c r="T57" s="1">
        <f t="shared" ref="T57:T58" si="83">L57-G57</f>
        <v>0</v>
      </c>
      <c r="U57" s="1" t="e">
        <f t="shared" ref="U57:U58" si="84">T57/G57*100</f>
        <v>#DIV/0!</v>
      </c>
      <c r="V57" s="1">
        <f t="shared" ref="V57:V58" si="85">M57-H57</f>
        <v>0</v>
      </c>
      <c r="W57" s="1" t="e">
        <f t="shared" ref="W57:W58" si="86">V57/H57*100</f>
        <v>#DIV/0!</v>
      </c>
      <c r="X57" s="5" t="s">
        <v>282</v>
      </c>
    </row>
    <row r="58" spans="1:24" ht="46.8" x14ac:dyDescent="0.3">
      <c r="A58" s="4" t="s">
        <v>70</v>
      </c>
      <c r="B58" s="49" t="s">
        <v>245</v>
      </c>
      <c r="C58" s="74" t="s">
        <v>246</v>
      </c>
      <c r="D58" s="1">
        <f t="shared" si="75"/>
        <v>0</v>
      </c>
      <c r="E58" s="1">
        <v>0</v>
      </c>
      <c r="F58" s="1">
        <v>0</v>
      </c>
      <c r="G58" s="1">
        <v>0</v>
      </c>
      <c r="H58" s="1">
        <v>0</v>
      </c>
      <c r="I58" s="1">
        <f t="shared" si="76"/>
        <v>0</v>
      </c>
      <c r="J58" s="1">
        <v>0</v>
      </c>
      <c r="K58" s="1">
        <v>0</v>
      </c>
      <c r="L58" s="1">
        <v>0</v>
      </c>
      <c r="M58" s="1">
        <v>0</v>
      </c>
      <c r="N58" s="1">
        <f t="shared" si="77"/>
        <v>0</v>
      </c>
      <c r="O58" s="1" t="e">
        <f t="shared" si="78"/>
        <v>#DIV/0!</v>
      </c>
      <c r="P58" s="1">
        <f t="shared" si="79"/>
        <v>0</v>
      </c>
      <c r="Q58" s="1" t="e">
        <f t="shared" si="80"/>
        <v>#DIV/0!</v>
      </c>
      <c r="R58" s="1">
        <f t="shared" si="81"/>
        <v>0</v>
      </c>
      <c r="S58" s="1" t="e">
        <f t="shared" si="82"/>
        <v>#DIV/0!</v>
      </c>
      <c r="T58" s="1">
        <f t="shared" si="83"/>
        <v>0</v>
      </c>
      <c r="U58" s="1" t="e">
        <f t="shared" si="84"/>
        <v>#DIV/0!</v>
      </c>
      <c r="V58" s="1">
        <f t="shared" si="85"/>
        <v>0</v>
      </c>
      <c r="W58" s="1" t="e">
        <f t="shared" si="86"/>
        <v>#DIV/0!</v>
      </c>
      <c r="X58" s="5" t="s">
        <v>283</v>
      </c>
    </row>
    <row r="59" spans="1:24" ht="46.8" x14ac:dyDescent="0.3">
      <c r="A59" s="4" t="s">
        <v>71</v>
      </c>
      <c r="B59" s="49" t="s">
        <v>410</v>
      </c>
      <c r="C59" s="74" t="s">
        <v>164</v>
      </c>
      <c r="D59" s="1">
        <f t="shared" si="63"/>
        <v>0.90893687000000001</v>
      </c>
      <c r="E59" s="1">
        <v>0</v>
      </c>
      <c r="F59" s="1">
        <v>0</v>
      </c>
      <c r="G59" s="1">
        <v>0.90893687000000001</v>
      </c>
      <c r="H59" s="1">
        <v>0</v>
      </c>
      <c r="I59" s="1">
        <f t="shared" si="64"/>
        <v>0</v>
      </c>
      <c r="J59" s="1">
        <v>0</v>
      </c>
      <c r="K59" s="1">
        <v>0</v>
      </c>
      <c r="L59" s="1">
        <v>0</v>
      </c>
      <c r="M59" s="1">
        <v>0</v>
      </c>
      <c r="N59" s="1">
        <f t="shared" si="65"/>
        <v>-0.90893687000000001</v>
      </c>
      <c r="O59" s="1">
        <f t="shared" si="66"/>
        <v>-100</v>
      </c>
      <c r="P59" s="1">
        <f t="shared" si="67"/>
        <v>0</v>
      </c>
      <c r="Q59" s="1" t="e">
        <f t="shared" si="68"/>
        <v>#DIV/0!</v>
      </c>
      <c r="R59" s="1">
        <f t="shared" si="69"/>
        <v>0</v>
      </c>
      <c r="S59" s="1" t="e">
        <f t="shared" si="70"/>
        <v>#DIV/0!</v>
      </c>
      <c r="T59" s="1">
        <f t="shared" si="71"/>
        <v>-0.90893687000000001</v>
      </c>
      <c r="U59" s="1">
        <f t="shared" si="72"/>
        <v>-100</v>
      </c>
      <c r="V59" s="1">
        <f t="shared" si="73"/>
        <v>0</v>
      </c>
      <c r="W59" s="1" t="e">
        <f t="shared" si="74"/>
        <v>#DIV/0!</v>
      </c>
      <c r="X59" s="5" t="s">
        <v>284</v>
      </c>
    </row>
    <row r="60" spans="1:24" ht="46.8" x14ac:dyDescent="0.3">
      <c r="A60" s="4" t="s">
        <v>102</v>
      </c>
      <c r="B60" s="49" t="s">
        <v>165</v>
      </c>
      <c r="C60" s="5" t="s">
        <v>166</v>
      </c>
      <c r="D60" s="1">
        <f t="shared" si="63"/>
        <v>0.84</v>
      </c>
      <c r="E60" s="1">
        <v>0</v>
      </c>
      <c r="F60" s="1">
        <v>0</v>
      </c>
      <c r="G60" s="1">
        <v>0.84</v>
      </c>
      <c r="H60" s="1">
        <v>0</v>
      </c>
      <c r="I60" s="1">
        <f t="shared" si="64"/>
        <v>0</v>
      </c>
      <c r="J60" s="1">
        <v>0</v>
      </c>
      <c r="K60" s="1">
        <v>0</v>
      </c>
      <c r="L60" s="1">
        <v>0</v>
      </c>
      <c r="M60" s="1">
        <v>0</v>
      </c>
      <c r="N60" s="1">
        <f t="shared" si="65"/>
        <v>-0.84</v>
      </c>
      <c r="O60" s="1">
        <f t="shared" si="66"/>
        <v>-100</v>
      </c>
      <c r="P60" s="1">
        <f t="shared" si="67"/>
        <v>0</v>
      </c>
      <c r="Q60" s="1" t="e">
        <f t="shared" si="68"/>
        <v>#DIV/0!</v>
      </c>
      <c r="R60" s="1">
        <f t="shared" si="69"/>
        <v>0</v>
      </c>
      <c r="S60" s="1" t="e">
        <f t="shared" si="70"/>
        <v>#DIV/0!</v>
      </c>
      <c r="T60" s="1">
        <f t="shared" si="71"/>
        <v>-0.84</v>
      </c>
      <c r="U60" s="1">
        <f t="shared" si="72"/>
        <v>-100</v>
      </c>
      <c r="V60" s="1">
        <f t="shared" si="73"/>
        <v>0</v>
      </c>
      <c r="W60" s="1" t="e">
        <f t="shared" si="74"/>
        <v>#DIV/0!</v>
      </c>
      <c r="X60" s="5" t="s">
        <v>228</v>
      </c>
    </row>
    <row r="61" spans="1:24" ht="46.8" x14ac:dyDescent="0.3">
      <c r="A61" s="4" t="s">
        <v>103</v>
      </c>
      <c r="B61" s="49" t="s">
        <v>167</v>
      </c>
      <c r="C61" s="5" t="s">
        <v>168</v>
      </c>
      <c r="D61" s="1">
        <f t="shared" si="63"/>
        <v>1.18</v>
      </c>
      <c r="E61" s="1">
        <v>0</v>
      </c>
      <c r="F61" s="1">
        <v>0</v>
      </c>
      <c r="G61" s="1">
        <v>1.18</v>
      </c>
      <c r="H61" s="1">
        <v>0</v>
      </c>
      <c r="I61" s="1">
        <f t="shared" si="64"/>
        <v>0</v>
      </c>
      <c r="J61" s="1">
        <v>0</v>
      </c>
      <c r="K61" s="1">
        <v>0</v>
      </c>
      <c r="L61" s="1">
        <v>0</v>
      </c>
      <c r="M61" s="1">
        <v>0</v>
      </c>
      <c r="N61" s="1">
        <f t="shared" si="65"/>
        <v>-1.18</v>
      </c>
      <c r="O61" s="1">
        <f t="shared" si="66"/>
        <v>-100</v>
      </c>
      <c r="P61" s="1">
        <f t="shared" si="67"/>
        <v>0</v>
      </c>
      <c r="Q61" s="1" t="e">
        <f t="shared" si="68"/>
        <v>#DIV/0!</v>
      </c>
      <c r="R61" s="1">
        <f t="shared" si="69"/>
        <v>0</v>
      </c>
      <c r="S61" s="1" t="e">
        <f t="shared" si="70"/>
        <v>#DIV/0!</v>
      </c>
      <c r="T61" s="1">
        <f t="shared" si="71"/>
        <v>-1.18</v>
      </c>
      <c r="U61" s="1">
        <f t="shared" si="72"/>
        <v>-100</v>
      </c>
      <c r="V61" s="1">
        <f t="shared" si="73"/>
        <v>0</v>
      </c>
      <c r="W61" s="1" t="e">
        <f t="shared" si="74"/>
        <v>#DIV/0!</v>
      </c>
      <c r="X61" s="5" t="s">
        <v>229</v>
      </c>
    </row>
    <row r="62" spans="1:24" ht="46.8" x14ac:dyDescent="0.3">
      <c r="A62" s="4" t="s">
        <v>104</v>
      </c>
      <c r="B62" s="49" t="s">
        <v>169</v>
      </c>
      <c r="C62" s="5" t="s">
        <v>170</v>
      </c>
      <c r="D62" s="1">
        <f t="shared" si="63"/>
        <v>0.56999999999999995</v>
      </c>
      <c r="E62" s="1">
        <v>0</v>
      </c>
      <c r="F62" s="1">
        <v>0</v>
      </c>
      <c r="G62" s="1">
        <v>0.56999999999999995</v>
      </c>
      <c r="H62" s="1">
        <v>0</v>
      </c>
      <c r="I62" s="1">
        <f t="shared" si="64"/>
        <v>0</v>
      </c>
      <c r="J62" s="1">
        <v>0</v>
      </c>
      <c r="K62" s="1">
        <v>0</v>
      </c>
      <c r="L62" s="1">
        <v>0</v>
      </c>
      <c r="M62" s="1">
        <v>0</v>
      </c>
      <c r="N62" s="1">
        <f t="shared" si="65"/>
        <v>-0.56999999999999995</v>
      </c>
      <c r="O62" s="1">
        <f t="shared" si="66"/>
        <v>-100</v>
      </c>
      <c r="P62" s="1">
        <f t="shared" si="67"/>
        <v>0</v>
      </c>
      <c r="Q62" s="1" t="e">
        <f t="shared" si="68"/>
        <v>#DIV/0!</v>
      </c>
      <c r="R62" s="1">
        <f t="shared" si="69"/>
        <v>0</v>
      </c>
      <c r="S62" s="1" t="e">
        <f t="shared" si="70"/>
        <v>#DIV/0!</v>
      </c>
      <c r="T62" s="1">
        <f t="shared" si="71"/>
        <v>-0.56999999999999995</v>
      </c>
      <c r="U62" s="1">
        <f t="shared" si="72"/>
        <v>-100</v>
      </c>
      <c r="V62" s="1">
        <f t="shared" si="73"/>
        <v>0</v>
      </c>
      <c r="W62" s="1" t="e">
        <f t="shared" si="74"/>
        <v>#DIV/0!</v>
      </c>
      <c r="X62" s="5" t="s">
        <v>229</v>
      </c>
    </row>
    <row r="63" spans="1:24" ht="31.2" x14ac:dyDescent="0.3">
      <c r="A63" s="4" t="s">
        <v>105</v>
      </c>
      <c r="B63" s="49" t="s">
        <v>171</v>
      </c>
      <c r="C63" s="5" t="s">
        <v>172</v>
      </c>
      <c r="D63" s="1">
        <f t="shared" si="63"/>
        <v>0.99</v>
      </c>
      <c r="E63" s="1">
        <v>0</v>
      </c>
      <c r="F63" s="1">
        <v>0</v>
      </c>
      <c r="G63" s="1">
        <v>0.99</v>
      </c>
      <c r="H63" s="1">
        <v>0</v>
      </c>
      <c r="I63" s="1">
        <f t="shared" ref="I63:I86" si="87">SUM(J63:M63)</f>
        <v>0</v>
      </c>
      <c r="J63" s="1">
        <v>0</v>
      </c>
      <c r="K63" s="1">
        <v>0</v>
      </c>
      <c r="L63" s="1">
        <v>0</v>
      </c>
      <c r="M63" s="1">
        <v>0</v>
      </c>
      <c r="N63" s="1">
        <f t="shared" si="65"/>
        <v>-0.99</v>
      </c>
      <c r="O63" s="1">
        <f t="shared" si="66"/>
        <v>-100</v>
      </c>
      <c r="P63" s="1">
        <f t="shared" si="67"/>
        <v>0</v>
      </c>
      <c r="Q63" s="1" t="e">
        <f t="shared" si="68"/>
        <v>#DIV/0!</v>
      </c>
      <c r="R63" s="1">
        <f t="shared" si="69"/>
        <v>0</v>
      </c>
      <c r="S63" s="1" t="e">
        <f t="shared" si="70"/>
        <v>#DIV/0!</v>
      </c>
      <c r="T63" s="1">
        <f t="shared" si="71"/>
        <v>-0.99</v>
      </c>
      <c r="U63" s="1">
        <f t="shared" si="72"/>
        <v>-100</v>
      </c>
      <c r="V63" s="1">
        <f t="shared" si="73"/>
        <v>0</v>
      </c>
      <c r="W63" s="1" t="e">
        <f t="shared" si="74"/>
        <v>#DIV/0!</v>
      </c>
      <c r="X63" s="5" t="s">
        <v>91</v>
      </c>
    </row>
    <row r="64" spans="1:24" ht="46.8" x14ac:dyDescent="0.3">
      <c r="A64" s="4" t="s">
        <v>106</v>
      </c>
      <c r="B64" s="49" t="s">
        <v>173</v>
      </c>
      <c r="C64" s="5" t="s">
        <v>174</v>
      </c>
      <c r="D64" s="1">
        <f t="shared" si="63"/>
        <v>1.62</v>
      </c>
      <c r="E64" s="1">
        <v>0</v>
      </c>
      <c r="F64" s="1">
        <v>0</v>
      </c>
      <c r="G64" s="1">
        <v>1.62</v>
      </c>
      <c r="H64" s="1">
        <v>0</v>
      </c>
      <c r="I64" s="1">
        <f t="shared" si="87"/>
        <v>0</v>
      </c>
      <c r="J64" s="1">
        <v>0</v>
      </c>
      <c r="K64" s="1">
        <v>0</v>
      </c>
      <c r="L64" s="1">
        <v>0</v>
      </c>
      <c r="M64" s="1">
        <v>0</v>
      </c>
      <c r="N64" s="1">
        <f t="shared" si="65"/>
        <v>-1.62</v>
      </c>
      <c r="O64" s="1">
        <f t="shared" si="66"/>
        <v>-100</v>
      </c>
      <c r="P64" s="1">
        <f t="shared" si="67"/>
        <v>0</v>
      </c>
      <c r="Q64" s="1" t="e">
        <f t="shared" si="68"/>
        <v>#DIV/0!</v>
      </c>
      <c r="R64" s="1">
        <f t="shared" si="69"/>
        <v>0</v>
      </c>
      <c r="S64" s="1" t="e">
        <f t="shared" si="70"/>
        <v>#DIV/0!</v>
      </c>
      <c r="T64" s="1">
        <f t="shared" si="71"/>
        <v>-1.62</v>
      </c>
      <c r="U64" s="1">
        <f t="shared" si="72"/>
        <v>-100</v>
      </c>
      <c r="V64" s="1">
        <f t="shared" si="73"/>
        <v>0</v>
      </c>
      <c r="W64" s="1" t="e">
        <f t="shared" si="74"/>
        <v>#DIV/0!</v>
      </c>
      <c r="X64" s="5" t="s">
        <v>229</v>
      </c>
    </row>
    <row r="65" spans="1:24" ht="46.8" x14ac:dyDescent="0.3">
      <c r="A65" s="4" t="s">
        <v>109</v>
      </c>
      <c r="B65" s="49" t="s">
        <v>175</v>
      </c>
      <c r="C65" s="5" t="s">
        <v>176</v>
      </c>
      <c r="D65" s="1">
        <f t="shared" si="63"/>
        <v>0.79</v>
      </c>
      <c r="E65" s="1">
        <v>0</v>
      </c>
      <c r="F65" s="1">
        <v>0</v>
      </c>
      <c r="G65" s="1">
        <v>0.79</v>
      </c>
      <c r="H65" s="1">
        <v>0</v>
      </c>
      <c r="I65" s="1">
        <f t="shared" si="87"/>
        <v>0</v>
      </c>
      <c r="J65" s="1">
        <v>0</v>
      </c>
      <c r="K65" s="1">
        <v>0</v>
      </c>
      <c r="L65" s="1">
        <v>0</v>
      </c>
      <c r="M65" s="1">
        <v>0</v>
      </c>
      <c r="N65" s="1">
        <f t="shared" si="65"/>
        <v>-0.79</v>
      </c>
      <c r="O65" s="1">
        <f t="shared" si="66"/>
        <v>-100</v>
      </c>
      <c r="P65" s="1">
        <f t="shared" si="67"/>
        <v>0</v>
      </c>
      <c r="Q65" s="1" t="e">
        <f t="shared" si="68"/>
        <v>#DIV/0!</v>
      </c>
      <c r="R65" s="1">
        <f t="shared" si="69"/>
        <v>0</v>
      </c>
      <c r="S65" s="1" t="e">
        <f t="shared" si="70"/>
        <v>#DIV/0!</v>
      </c>
      <c r="T65" s="1">
        <f t="shared" si="71"/>
        <v>-0.79</v>
      </c>
      <c r="U65" s="1">
        <f t="shared" si="72"/>
        <v>-100</v>
      </c>
      <c r="V65" s="1">
        <f t="shared" si="73"/>
        <v>0</v>
      </c>
      <c r="W65" s="1" t="e">
        <f t="shared" si="74"/>
        <v>#DIV/0!</v>
      </c>
      <c r="X65" s="5" t="s">
        <v>230</v>
      </c>
    </row>
    <row r="66" spans="1:24" ht="46.8" x14ac:dyDescent="0.3">
      <c r="A66" s="4" t="s">
        <v>110</v>
      </c>
      <c r="B66" s="49" t="s">
        <v>177</v>
      </c>
      <c r="C66" s="5" t="s">
        <v>178</v>
      </c>
      <c r="D66" s="1">
        <f t="shared" si="63"/>
        <v>1.34</v>
      </c>
      <c r="E66" s="1">
        <v>0</v>
      </c>
      <c r="F66" s="1">
        <v>0</v>
      </c>
      <c r="G66" s="1">
        <v>1.34</v>
      </c>
      <c r="H66" s="1">
        <v>0</v>
      </c>
      <c r="I66" s="1">
        <f t="shared" si="87"/>
        <v>0</v>
      </c>
      <c r="J66" s="1">
        <v>0</v>
      </c>
      <c r="K66" s="1">
        <v>0</v>
      </c>
      <c r="L66" s="1">
        <v>0</v>
      </c>
      <c r="M66" s="1">
        <v>0</v>
      </c>
      <c r="N66" s="1">
        <f t="shared" si="65"/>
        <v>-1.34</v>
      </c>
      <c r="O66" s="1">
        <f t="shared" si="66"/>
        <v>-100</v>
      </c>
      <c r="P66" s="1">
        <f t="shared" si="67"/>
        <v>0</v>
      </c>
      <c r="Q66" s="1" t="e">
        <f t="shared" si="68"/>
        <v>#DIV/0!</v>
      </c>
      <c r="R66" s="1">
        <f t="shared" si="69"/>
        <v>0</v>
      </c>
      <c r="S66" s="1" t="e">
        <f t="shared" si="70"/>
        <v>#DIV/0!</v>
      </c>
      <c r="T66" s="1">
        <f t="shared" si="71"/>
        <v>-1.34</v>
      </c>
      <c r="U66" s="1">
        <f t="shared" si="72"/>
        <v>-100</v>
      </c>
      <c r="V66" s="1">
        <f t="shared" si="73"/>
        <v>0</v>
      </c>
      <c r="W66" s="1" t="e">
        <f t="shared" si="74"/>
        <v>#DIV/0!</v>
      </c>
      <c r="X66" s="5" t="s">
        <v>231</v>
      </c>
    </row>
    <row r="67" spans="1:24" ht="46.8" x14ac:dyDescent="0.3">
      <c r="A67" s="4" t="s">
        <v>113</v>
      </c>
      <c r="B67" s="49" t="s">
        <v>179</v>
      </c>
      <c r="C67" s="5" t="s">
        <v>180</v>
      </c>
      <c r="D67" s="1">
        <f t="shared" si="63"/>
        <v>1.26</v>
      </c>
      <c r="E67" s="1">
        <v>0</v>
      </c>
      <c r="F67" s="1">
        <v>0</v>
      </c>
      <c r="G67" s="1">
        <v>1.26</v>
      </c>
      <c r="H67" s="1">
        <v>0</v>
      </c>
      <c r="I67" s="1">
        <f t="shared" si="87"/>
        <v>0</v>
      </c>
      <c r="J67" s="1">
        <v>0</v>
      </c>
      <c r="K67" s="1">
        <v>0</v>
      </c>
      <c r="L67" s="1">
        <v>0</v>
      </c>
      <c r="M67" s="1">
        <v>0</v>
      </c>
      <c r="N67" s="1">
        <f t="shared" si="65"/>
        <v>-1.26</v>
      </c>
      <c r="O67" s="1">
        <f t="shared" si="66"/>
        <v>-100</v>
      </c>
      <c r="P67" s="1">
        <f t="shared" si="67"/>
        <v>0</v>
      </c>
      <c r="Q67" s="1" t="e">
        <f t="shared" si="68"/>
        <v>#DIV/0!</v>
      </c>
      <c r="R67" s="1">
        <f t="shared" si="69"/>
        <v>0</v>
      </c>
      <c r="S67" s="1" t="e">
        <f t="shared" si="70"/>
        <v>#DIV/0!</v>
      </c>
      <c r="T67" s="1">
        <f t="shared" si="71"/>
        <v>-1.26</v>
      </c>
      <c r="U67" s="1">
        <f t="shared" si="72"/>
        <v>-100</v>
      </c>
      <c r="V67" s="1">
        <f t="shared" si="73"/>
        <v>0</v>
      </c>
      <c r="W67" s="1" t="e">
        <f t="shared" si="74"/>
        <v>#DIV/0!</v>
      </c>
      <c r="X67" s="5" t="s">
        <v>231</v>
      </c>
    </row>
    <row r="68" spans="1:24" ht="31.2" x14ac:dyDescent="0.3">
      <c r="A68" s="4" t="s">
        <v>116</v>
      </c>
      <c r="B68" s="47" t="s">
        <v>181</v>
      </c>
      <c r="C68" s="48" t="s">
        <v>182</v>
      </c>
      <c r="D68" s="1">
        <f t="shared" si="63"/>
        <v>1.58</v>
      </c>
      <c r="E68" s="1">
        <v>0</v>
      </c>
      <c r="F68" s="1">
        <v>0</v>
      </c>
      <c r="G68" s="1">
        <v>1.58</v>
      </c>
      <c r="H68" s="1">
        <v>0</v>
      </c>
      <c r="I68" s="1">
        <f t="shared" si="87"/>
        <v>0</v>
      </c>
      <c r="J68" s="1">
        <v>0</v>
      </c>
      <c r="K68" s="1">
        <v>0</v>
      </c>
      <c r="L68" s="1">
        <v>0</v>
      </c>
      <c r="M68" s="1">
        <v>0</v>
      </c>
      <c r="N68" s="1">
        <f t="shared" si="65"/>
        <v>-1.58</v>
      </c>
      <c r="O68" s="1">
        <f t="shared" si="66"/>
        <v>-100</v>
      </c>
      <c r="P68" s="1">
        <f t="shared" si="67"/>
        <v>0</v>
      </c>
      <c r="Q68" s="1" t="e">
        <f t="shared" si="68"/>
        <v>#DIV/0!</v>
      </c>
      <c r="R68" s="1">
        <f t="shared" si="69"/>
        <v>0</v>
      </c>
      <c r="S68" s="1" t="e">
        <f t="shared" si="70"/>
        <v>#DIV/0!</v>
      </c>
      <c r="T68" s="1">
        <f t="shared" si="71"/>
        <v>-1.58</v>
      </c>
      <c r="U68" s="1">
        <f t="shared" si="72"/>
        <v>-100</v>
      </c>
      <c r="V68" s="1">
        <f t="shared" si="73"/>
        <v>0</v>
      </c>
      <c r="W68" s="1" t="e">
        <f t="shared" si="74"/>
        <v>#DIV/0!</v>
      </c>
      <c r="X68" s="5" t="s">
        <v>91</v>
      </c>
    </row>
    <row r="69" spans="1:24" ht="46.8" x14ac:dyDescent="0.3">
      <c r="A69" s="4" t="s">
        <v>117</v>
      </c>
      <c r="B69" s="50" t="s">
        <v>183</v>
      </c>
      <c r="C69" s="48" t="s">
        <v>184</v>
      </c>
      <c r="D69" s="1">
        <f t="shared" si="63"/>
        <v>1.78</v>
      </c>
      <c r="E69" s="1">
        <v>0</v>
      </c>
      <c r="F69" s="1">
        <v>0</v>
      </c>
      <c r="G69" s="1">
        <v>1.78</v>
      </c>
      <c r="H69" s="1">
        <v>0</v>
      </c>
      <c r="I69" s="1">
        <f t="shared" si="87"/>
        <v>0</v>
      </c>
      <c r="J69" s="1">
        <v>0</v>
      </c>
      <c r="K69" s="1">
        <v>0</v>
      </c>
      <c r="L69" s="1">
        <v>0</v>
      </c>
      <c r="M69" s="1">
        <v>0</v>
      </c>
      <c r="N69" s="1">
        <f t="shared" si="65"/>
        <v>-1.78</v>
      </c>
      <c r="O69" s="1">
        <f t="shared" si="66"/>
        <v>-100</v>
      </c>
      <c r="P69" s="1">
        <f t="shared" si="67"/>
        <v>0</v>
      </c>
      <c r="Q69" s="1" t="e">
        <f t="shared" si="68"/>
        <v>#DIV/0!</v>
      </c>
      <c r="R69" s="1">
        <f t="shared" si="69"/>
        <v>0</v>
      </c>
      <c r="S69" s="1" t="e">
        <f t="shared" si="70"/>
        <v>#DIV/0!</v>
      </c>
      <c r="T69" s="1">
        <f t="shared" si="71"/>
        <v>-1.78</v>
      </c>
      <c r="U69" s="1">
        <f t="shared" si="72"/>
        <v>-100</v>
      </c>
      <c r="V69" s="1">
        <f t="shared" si="73"/>
        <v>0</v>
      </c>
      <c r="W69" s="1" t="e">
        <f t="shared" si="74"/>
        <v>#DIV/0!</v>
      </c>
      <c r="X69" s="5" t="s">
        <v>231</v>
      </c>
    </row>
    <row r="70" spans="1:24" ht="46.8" x14ac:dyDescent="0.3">
      <c r="A70" s="4" t="s">
        <v>128</v>
      </c>
      <c r="B70" s="47" t="s">
        <v>185</v>
      </c>
      <c r="C70" s="48" t="s">
        <v>186</v>
      </c>
      <c r="D70" s="1">
        <f t="shared" si="63"/>
        <v>1.28</v>
      </c>
      <c r="E70" s="1">
        <v>0</v>
      </c>
      <c r="F70" s="1">
        <v>0</v>
      </c>
      <c r="G70" s="88">
        <v>1.28</v>
      </c>
      <c r="H70" s="1">
        <v>0</v>
      </c>
      <c r="I70" s="1">
        <f t="shared" ref="I70:I74" si="88">SUM(J70:M70)</f>
        <v>0</v>
      </c>
      <c r="J70" s="1">
        <v>0</v>
      </c>
      <c r="K70" s="1">
        <v>0</v>
      </c>
      <c r="L70" s="81">
        <v>0</v>
      </c>
      <c r="M70" s="1">
        <v>0</v>
      </c>
      <c r="N70" s="1">
        <f t="shared" si="65"/>
        <v>-1.28</v>
      </c>
      <c r="O70" s="1">
        <f t="shared" si="66"/>
        <v>-100</v>
      </c>
      <c r="P70" s="1">
        <f t="shared" si="67"/>
        <v>0</v>
      </c>
      <c r="Q70" s="1" t="e">
        <f t="shared" si="68"/>
        <v>#DIV/0!</v>
      </c>
      <c r="R70" s="1">
        <f t="shared" si="69"/>
        <v>0</v>
      </c>
      <c r="S70" s="1" t="e">
        <f t="shared" si="70"/>
        <v>#DIV/0!</v>
      </c>
      <c r="T70" s="1">
        <f t="shared" si="71"/>
        <v>-1.28</v>
      </c>
      <c r="U70" s="1">
        <f t="shared" si="72"/>
        <v>-100</v>
      </c>
      <c r="V70" s="1">
        <f t="shared" si="73"/>
        <v>0</v>
      </c>
      <c r="W70" s="1" t="e">
        <f t="shared" si="74"/>
        <v>#DIV/0!</v>
      </c>
      <c r="X70" s="5" t="s">
        <v>231</v>
      </c>
    </row>
    <row r="71" spans="1:24" ht="46.8" x14ac:dyDescent="0.3">
      <c r="A71" s="4" t="s">
        <v>133</v>
      </c>
      <c r="B71" s="47" t="s">
        <v>187</v>
      </c>
      <c r="C71" s="51" t="s">
        <v>188</v>
      </c>
      <c r="D71" s="1">
        <f t="shared" si="63"/>
        <v>1.2</v>
      </c>
      <c r="E71" s="1">
        <v>0</v>
      </c>
      <c r="F71" s="1">
        <v>0</v>
      </c>
      <c r="G71" s="88">
        <v>1.2</v>
      </c>
      <c r="H71" s="1">
        <v>0</v>
      </c>
      <c r="I71" s="1">
        <f t="shared" ref="I71:I72" si="89">SUM(J71:M71)</f>
        <v>0</v>
      </c>
      <c r="J71" s="1">
        <v>0</v>
      </c>
      <c r="K71" s="1">
        <v>0</v>
      </c>
      <c r="L71" s="81">
        <v>0</v>
      </c>
      <c r="M71" s="1">
        <v>0</v>
      </c>
      <c r="N71" s="1">
        <f t="shared" ref="N71:N72" si="90">I71-D71</f>
        <v>-1.2</v>
      </c>
      <c r="O71" s="1">
        <f t="shared" ref="O71:O72" si="91">N71/D71*100</f>
        <v>-100</v>
      </c>
      <c r="P71" s="1">
        <f t="shared" ref="P71:P72" si="92">J71-E71</f>
        <v>0</v>
      </c>
      <c r="Q71" s="1" t="e">
        <f t="shared" ref="Q71:Q72" si="93">P71/E71*100</f>
        <v>#DIV/0!</v>
      </c>
      <c r="R71" s="1">
        <f t="shared" ref="R71:R72" si="94">K71-F71</f>
        <v>0</v>
      </c>
      <c r="S71" s="1" t="e">
        <f t="shared" ref="S71:S72" si="95">R71/F71*100</f>
        <v>#DIV/0!</v>
      </c>
      <c r="T71" s="1">
        <f t="shared" ref="T71:T72" si="96">L71-G71</f>
        <v>-1.2</v>
      </c>
      <c r="U71" s="1">
        <f t="shared" ref="U71:U72" si="97">T71/G71*100</f>
        <v>-100</v>
      </c>
      <c r="V71" s="1">
        <f t="shared" ref="V71:V72" si="98">M71-H71</f>
        <v>0</v>
      </c>
      <c r="W71" s="1" t="e">
        <f t="shared" ref="W71:W72" si="99">V71/H71*100</f>
        <v>#DIV/0!</v>
      </c>
      <c r="X71" s="5" t="s">
        <v>231</v>
      </c>
    </row>
    <row r="72" spans="1:24" ht="31.2" x14ac:dyDescent="0.3">
      <c r="A72" s="4" t="s">
        <v>193</v>
      </c>
      <c r="B72" s="49" t="s">
        <v>189</v>
      </c>
      <c r="C72" s="5" t="s">
        <v>190</v>
      </c>
      <c r="D72" s="1">
        <f t="shared" si="63"/>
        <v>1.72</v>
      </c>
      <c r="E72" s="1">
        <v>0</v>
      </c>
      <c r="F72" s="1">
        <v>0</v>
      </c>
      <c r="G72" s="88">
        <v>1.72</v>
      </c>
      <c r="H72" s="1">
        <v>0</v>
      </c>
      <c r="I72" s="1">
        <f t="shared" si="89"/>
        <v>0</v>
      </c>
      <c r="J72" s="1">
        <v>0</v>
      </c>
      <c r="K72" s="1">
        <v>0</v>
      </c>
      <c r="L72" s="81">
        <v>0</v>
      </c>
      <c r="M72" s="1">
        <v>0</v>
      </c>
      <c r="N72" s="1">
        <f t="shared" si="90"/>
        <v>-1.72</v>
      </c>
      <c r="O72" s="1">
        <f t="shared" si="91"/>
        <v>-100</v>
      </c>
      <c r="P72" s="1">
        <f t="shared" si="92"/>
        <v>0</v>
      </c>
      <c r="Q72" s="1" t="e">
        <f t="shared" si="93"/>
        <v>#DIV/0!</v>
      </c>
      <c r="R72" s="1">
        <f t="shared" si="94"/>
        <v>0</v>
      </c>
      <c r="S72" s="1" t="e">
        <f t="shared" si="95"/>
        <v>#DIV/0!</v>
      </c>
      <c r="T72" s="1">
        <f t="shared" si="96"/>
        <v>-1.72</v>
      </c>
      <c r="U72" s="1">
        <f t="shared" si="97"/>
        <v>-100</v>
      </c>
      <c r="V72" s="1">
        <f t="shared" si="98"/>
        <v>0</v>
      </c>
      <c r="W72" s="1" t="e">
        <f t="shared" si="99"/>
        <v>#DIV/0!</v>
      </c>
      <c r="X72" s="5" t="s">
        <v>91</v>
      </c>
    </row>
    <row r="73" spans="1:24" ht="109.2" x14ac:dyDescent="0.3">
      <c r="A73" s="4" t="s">
        <v>196</v>
      </c>
      <c r="B73" s="47" t="s">
        <v>191</v>
      </c>
      <c r="C73" s="4" t="s">
        <v>192</v>
      </c>
      <c r="D73" s="1">
        <f t="shared" si="63"/>
        <v>1.51</v>
      </c>
      <c r="E73" s="1">
        <v>0</v>
      </c>
      <c r="F73" s="1">
        <v>0</v>
      </c>
      <c r="G73" s="88">
        <v>1.51</v>
      </c>
      <c r="H73" s="1">
        <v>0</v>
      </c>
      <c r="I73" s="1">
        <f t="shared" si="88"/>
        <v>0</v>
      </c>
      <c r="J73" s="1">
        <v>0</v>
      </c>
      <c r="K73" s="1">
        <v>0</v>
      </c>
      <c r="L73" s="81">
        <v>0</v>
      </c>
      <c r="M73" s="1">
        <v>0</v>
      </c>
      <c r="N73" s="1">
        <f t="shared" si="65"/>
        <v>-1.51</v>
      </c>
      <c r="O73" s="1">
        <f t="shared" si="66"/>
        <v>-100</v>
      </c>
      <c r="P73" s="1">
        <f t="shared" si="67"/>
        <v>0</v>
      </c>
      <c r="Q73" s="1" t="e">
        <f t="shared" si="68"/>
        <v>#DIV/0!</v>
      </c>
      <c r="R73" s="1">
        <f t="shared" si="69"/>
        <v>0</v>
      </c>
      <c r="S73" s="1" t="e">
        <f t="shared" si="70"/>
        <v>#DIV/0!</v>
      </c>
      <c r="T73" s="1">
        <f t="shared" si="71"/>
        <v>-1.51</v>
      </c>
      <c r="U73" s="1">
        <f t="shared" si="72"/>
        <v>-100</v>
      </c>
      <c r="V73" s="1">
        <f t="shared" si="73"/>
        <v>0</v>
      </c>
      <c r="W73" s="1" t="e">
        <f t="shared" si="74"/>
        <v>#DIV/0!</v>
      </c>
      <c r="X73" s="5" t="s">
        <v>232</v>
      </c>
    </row>
    <row r="74" spans="1:24" ht="78" x14ac:dyDescent="0.3">
      <c r="A74" s="4" t="s">
        <v>287</v>
      </c>
      <c r="B74" s="7" t="s">
        <v>194</v>
      </c>
      <c r="C74" s="4" t="s">
        <v>195</v>
      </c>
      <c r="D74" s="1">
        <f t="shared" si="63"/>
        <v>4.32</v>
      </c>
      <c r="E74" s="1">
        <v>0</v>
      </c>
      <c r="F74" s="1">
        <v>0</v>
      </c>
      <c r="G74" s="88">
        <v>4.32</v>
      </c>
      <c r="H74" s="1">
        <v>0</v>
      </c>
      <c r="I74" s="1">
        <f t="shared" si="88"/>
        <v>0</v>
      </c>
      <c r="J74" s="1">
        <v>0</v>
      </c>
      <c r="K74" s="1">
        <v>0</v>
      </c>
      <c r="L74" s="81">
        <v>0</v>
      </c>
      <c r="M74" s="1">
        <v>0</v>
      </c>
      <c r="N74" s="1">
        <f t="shared" si="65"/>
        <v>-4.32</v>
      </c>
      <c r="O74" s="1">
        <f t="shared" si="66"/>
        <v>-100</v>
      </c>
      <c r="P74" s="1">
        <f t="shared" si="67"/>
        <v>0</v>
      </c>
      <c r="Q74" s="1" t="e">
        <f t="shared" si="68"/>
        <v>#DIV/0!</v>
      </c>
      <c r="R74" s="1">
        <f t="shared" si="69"/>
        <v>0</v>
      </c>
      <c r="S74" s="1" t="e">
        <f t="shared" si="70"/>
        <v>#DIV/0!</v>
      </c>
      <c r="T74" s="1">
        <f t="shared" si="71"/>
        <v>-4.32</v>
      </c>
      <c r="U74" s="1">
        <f t="shared" si="72"/>
        <v>-100</v>
      </c>
      <c r="V74" s="1">
        <f t="shared" si="73"/>
        <v>0</v>
      </c>
      <c r="W74" s="1" t="e">
        <f t="shared" si="74"/>
        <v>#DIV/0!</v>
      </c>
      <c r="X74" s="5" t="s">
        <v>233</v>
      </c>
    </row>
    <row r="75" spans="1:24" ht="78" x14ac:dyDescent="0.3">
      <c r="A75" s="4" t="s">
        <v>288</v>
      </c>
      <c r="B75" s="7" t="s">
        <v>197</v>
      </c>
      <c r="C75" s="4" t="s">
        <v>198</v>
      </c>
      <c r="D75" s="1">
        <f t="shared" si="63"/>
        <v>1.33</v>
      </c>
      <c r="E75" s="1">
        <v>0</v>
      </c>
      <c r="F75" s="1">
        <v>0</v>
      </c>
      <c r="G75" s="88">
        <v>1.33</v>
      </c>
      <c r="H75" s="1">
        <v>0</v>
      </c>
      <c r="I75" s="1">
        <f t="shared" si="87"/>
        <v>0</v>
      </c>
      <c r="J75" s="1">
        <v>0</v>
      </c>
      <c r="K75" s="1">
        <v>0</v>
      </c>
      <c r="L75" s="1">
        <v>0</v>
      </c>
      <c r="M75" s="1">
        <v>0</v>
      </c>
      <c r="N75" s="1">
        <f t="shared" si="65"/>
        <v>-1.33</v>
      </c>
      <c r="O75" s="1">
        <f t="shared" si="66"/>
        <v>-100</v>
      </c>
      <c r="P75" s="1">
        <f t="shared" si="67"/>
        <v>0</v>
      </c>
      <c r="Q75" s="1" t="e">
        <f t="shared" si="68"/>
        <v>#DIV/0!</v>
      </c>
      <c r="R75" s="1">
        <f t="shared" si="69"/>
        <v>0</v>
      </c>
      <c r="S75" s="1" t="e">
        <f t="shared" si="70"/>
        <v>#DIV/0!</v>
      </c>
      <c r="T75" s="1">
        <f t="shared" si="71"/>
        <v>-1.33</v>
      </c>
      <c r="U75" s="1">
        <f t="shared" si="72"/>
        <v>-100</v>
      </c>
      <c r="V75" s="1">
        <f t="shared" si="73"/>
        <v>0</v>
      </c>
      <c r="W75" s="1" t="e">
        <f t="shared" si="74"/>
        <v>#DIV/0!</v>
      </c>
      <c r="X75" s="5" t="s">
        <v>234</v>
      </c>
    </row>
    <row r="76" spans="1:24" ht="31.2" x14ac:dyDescent="0.3">
      <c r="A76" s="4" t="s">
        <v>265</v>
      </c>
      <c r="B76" s="49" t="s">
        <v>356</v>
      </c>
      <c r="C76" s="5" t="s">
        <v>357</v>
      </c>
      <c r="D76" s="1" t="s">
        <v>91</v>
      </c>
      <c r="E76" s="1" t="s">
        <v>91</v>
      </c>
      <c r="F76" s="1" t="s">
        <v>91</v>
      </c>
      <c r="G76" s="1" t="s">
        <v>91</v>
      </c>
      <c r="H76" s="1" t="s">
        <v>91</v>
      </c>
      <c r="I76" s="1">
        <f t="shared" ref="I76:I78" si="100">SUM(J76:M76)</f>
        <v>0.17</v>
      </c>
      <c r="J76" s="1">
        <v>0</v>
      </c>
      <c r="K76" s="1">
        <v>0</v>
      </c>
      <c r="L76" s="1">
        <v>0.17</v>
      </c>
      <c r="M76" s="1">
        <v>0</v>
      </c>
      <c r="N76" s="1" t="s">
        <v>91</v>
      </c>
      <c r="O76" s="1" t="s">
        <v>91</v>
      </c>
      <c r="P76" s="1" t="s">
        <v>91</v>
      </c>
      <c r="Q76" s="1" t="s">
        <v>91</v>
      </c>
      <c r="R76" s="1" t="s">
        <v>91</v>
      </c>
      <c r="S76" s="1" t="s">
        <v>91</v>
      </c>
      <c r="T76" s="1" t="s">
        <v>91</v>
      </c>
      <c r="U76" s="1" t="s">
        <v>91</v>
      </c>
      <c r="V76" s="1" t="s">
        <v>91</v>
      </c>
      <c r="W76" s="1" t="s">
        <v>91</v>
      </c>
      <c r="X76" s="5" t="s">
        <v>404</v>
      </c>
    </row>
    <row r="77" spans="1:24" ht="46.8" x14ac:dyDescent="0.3">
      <c r="A77" s="4" t="s">
        <v>307</v>
      </c>
      <c r="B77" s="49" t="s">
        <v>358</v>
      </c>
      <c r="C77" s="5" t="s">
        <v>359</v>
      </c>
      <c r="D77" s="1" t="s">
        <v>91</v>
      </c>
      <c r="E77" s="1" t="s">
        <v>91</v>
      </c>
      <c r="F77" s="1" t="s">
        <v>91</v>
      </c>
      <c r="G77" s="1" t="s">
        <v>91</v>
      </c>
      <c r="H77" s="1" t="s">
        <v>91</v>
      </c>
      <c r="I77" s="1">
        <f t="shared" si="100"/>
        <v>0.27</v>
      </c>
      <c r="J77" s="1">
        <v>0</v>
      </c>
      <c r="K77" s="1">
        <v>0</v>
      </c>
      <c r="L77" s="1">
        <v>0.27</v>
      </c>
      <c r="M77" s="1">
        <v>0</v>
      </c>
      <c r="N77" s="1" t="s">
        <v>91</v>
      </c>
      <c r="O77" s="1" t="s">
        <v>91</v>
      </c>
      <c r="P77" s="1" t="s">
        <v>91</v>
      </c>
      <c r="Q77" s="1" t="s">
        <v>91</v>
      </c>
      <c r="R77" s="1" t="s">
        <v>91</v>
      </c>
      <c r="S77" s="1" t="s">
        <v>91</v>
      </c>
      <c r="T77" s="1" t="s">
        <v>91</v>
      </c>
      <c r="U77" s="1" t="s">
        <v>91</v>
      </c>
      <c r="V77" s="1" t="s">
        <v>91</v>
      </c>
      <c r="W77" s="1" t="s">
        <v>91</v>
      </c>
      <c r="X77" s="5" t="s">
        <v>403</v>
      </c>
    </row>
    <row r="78" spans="1:24" ht="93.6" x14ac:dyDescent="0.3">
      <c r="A78" s="4" t="s">
        <v>310</v>
      </c>
      <c r="B78" s="7" t="s">
        <v>360</v>
      </c>
      <c r="C78" s="89" t="s">
        <v>361</v>
      </c>
      <c r="D78" s="1" t="s">
        <v>91</v>
      </c>
      <c r="E78" s="1" t="s">
        <v>91</v>
      </c>
      <c r="F78" s="1" t="s">
        <v>91</v>
      </c>
      <c r="G78" s="1" t="s">
        <v>91</v>
      </c>
      <c r="H78" s="1" t="s">
        <v>91</v>
      </c>
      <c r="I78" s="1">
        <f t="shared" si="100"/>
        <v>0.02</v>
      </c>
      <c r="J78" s="1">
        <v>0</v>
      </c>
      <c r="K78" s="1">
        <v>0</v>
      </c>
      <c r="L78" s="1">
        <v>0.02</v>
      </c>
      <c r="M78" s="1">
        <v>0</v>
      </c>
      <c r="N78" s="1" t="s">
        <v>91</v>
      </c>
      <c r="O78" s="1" t="s">
        <v>91</v>
      </c>
      <c r="P78" s="1" t="s">
        <v>91</v>
      </c>
      <c r="Q78" s="1" t="s">
        <v>91</v>
      </c>
      <c r="R78" s="1" t="s">
        <v>91</v>
      </c>
      <c r="S78" s="1" t="s">
        <v>91</v>
      </c>
      <c r="T78" s="1" t="s">
        <v>91</v>
      </c>
      <c r="U78" s="1" t="s">
        <v>91</v>
      </c>
      <c r="V78" s="1" t="s">
        <v>91</v>
      </c>
      <c r="W78" s="1" t="s">
        <v>91</v>
      </c>
      <c r="X78" s="5" t="s">
        <v>364</v>
      </c>
    </row>
    <row r="79" spans="1:24" ht="46.8" x14ac:dyDescent="0.3">
      <c r="A79" s="4" t="s">
        <v>313</v>
      </c>
      <c r="B79" s="5" t="s">
        <v>305</v>
      </c>
      <c r="C79" s="5" t="s">
        <v>306</v>
      </c>
      <c r="D79" s="1" t="s">
        <v>91</v>
      </c>
      <c r="E79" s="1" t="s">
        <v>91</v>
      </c>
      <c r="F79" s="1" t="s">
        <v>91</v>
      </c>
      <c r="G79" s="1" t="s">
        <v>91</v>
      </c>
      <c r="H79" s="1" t="s">
        <v>91</v>
      </c>
      <c r="I79" s="1">
        <f t="shared" si="87"/>
        <v>0.5</v>
      </c>
      <c r="J79" s="1">
        <v>0</v>
      </c>
      <c r="K79" s="1">
        <v>0</v>
      </c>
      <c r="L79" s="1">
        <v>0.5</v>
      </c>
      <c r="M79" s="1">
        <v>0</v>
      </c>
      <c r="N79" s="1" t="s">
        <v>91</v>
      </c>
      <c r="O79" s="1" t="s">
        <v>91</v>
      </c>
      <c r="P79" s="1" t="s">
        <v>91</v>
      </c>
      <c r="Q79" s="1" t="s">
        <v>91</v>
      </c>
      <c r="R79" s="1" t="s">
        <v>91</v>
      </c>
      <c r="S79" s="1" t="s">
        <v>91</v>
      </c>
      <c r="T79" s="1" t="s">
        <v>91</v>
      </c>
      <c r="U79" s="1" t="s">
        <v>91</v>
      </c>
      <c r="V79" s="1" t="s">
        <v>91</v>
      </c>
      <c r="W79" s="1" t="s">
        <v>91</v>
      </c>
      <c r="X79" s="5" t="s">
        <v>318</v>
      </c>
    </row>
    <row r="80" spans="1:24" ht="46.8" x14ac:dyDescent="0.3">
      <c r="A80" s="4" t="s">
        <v>316</v>
      </c>
      <c r="B80" s="47" t="s">
        <v>314</v>
      </c>
      <c r="C80" s="4" t="s">
        <v>315</v>
      </c>
      <c r="D80" s="1" t="s">
        <v>91</v>
      </c>
      <c r="E80" s="1" t="s">
        <v>91</v>
      </c>
      <c r="F80" s="1" t="s">
        <v>91</v>
      </c>
      <c r="G80" s="1" t="s">
        <v>91</v>
      </c>
      <c r="H80" s="1" t="s">
        <v>91</v>
      </c>
      <c r="I80" s="1">
        <f t="shared" si="87"/>
        <v>0.39</v>
      </c>
      <c r="J80" s="1">
        <v>0</v>
      </c>
      <c r="K80" s="1">
        <v>0</v>
      </c>
      <c r="L80" s="1">
        <v>0.39</v>
      </c>
      <c r="M80" s="1">
        <v>0</v>
      </c>
      <c r="N80" s="1" t="s">
        <v>91</v>
      </c>
      <c r="O80" s="1" t="s">
        <v>91</v>
      </c>
      <c r="P80" s="1" t="s">
        <v>91</v>
      </c>
      <c r="Q80" s="1" t="s">
        <v>91</v>
      </c>
      <c r="R80" s="1" t="s">
        <v>91</v>
      </c>
      <c r="S80" s="1" t="s">
        <v>91</v>
      </c>
      <c r="T80" s="1" t="s">
        <v>91</v>
      </c>
      <c r="U80" s="1" t="s">
        <v>91</v>
      </c>
      <c r="V80" s="1" t="s">
        <v>91</v>
      </c>
      <c r="W80" s="1" t="s">
        <v>91</v>
      </c>
      <c r="X80" s="5" t="s">
        <v>321</v>
      </c>
    </row>
    <row r="81" spans="1:24" ht="46.8" x14ac:dyDescent="0.3">
      <c r="A81" s="4" t="s">
        <v>317</v>
      </c>
      <c r="B81" s="7" t="s">
        <v>285</v>
      </c>
      <c r="C81" s="4" t="s">
        <v>286</v>
      </c>
      <c r="D81" s="1" t="s">
        <v>91</v>
      </c>
      <c r="E81" s="1" t="s">
        <v>91</v>
      </c>
      <c r="F81" s="1" t="s">
        <v>91</v>
      </c>
      <c r="G81" s="1" t="s">
        <v>91</v>
      </c>
      <c r="H81" s="1" t="s">
        <v>91</v>
      </c>
      <c r="I81" s="1">
        <f t="shared" ref="I81" si="101">SUM(J81:M81)</f>
        <v>0.88391661600000004</v>
      </c>
      <c r="J81" s="1">
        <v>0</v>
      </c>
      <c r="K81" s="1">
        <v>0</v>
      </c>
      <c r="L81" s="1">
        <v>0.88391661600000004</v>
      </c>
      <c r="M81" s="1">
        <v>0</v>
      </c>
      <c r="N81" s="1" t="s">
        <v>91</v>
      </c>
      <c r="O81" s="1" t="s">
        <v>91</v>
      </c>
      <c r="P81" s="1" t="s">
        <v>91</v>
      </c>
      <c r="Q81" s="1" t="s">
        <v>91</v>
      </c>
      <c r="R81" s="1" t="s">
        <v>91</v>
      </c>
      <c r="S81" s="1" t="s">
        <v>91</v>
      </c>
      <c r="T81" s="1" t="s">
        <v>91</v>
      </c>
      <c r="U81" s="1" t="s">
        <v>91</v>
      </c>
      <c r="V81" s="1" t="s">
        <v>91</v>
      </c>
      <c r="W81" s="1" t="s">
        <v>91</v>
      </c>
      <c r="X81" s="5" t="s">
        <v>289</v>
      </c>
    </row>
    <row r="82" spans="1:24" ht="46.8" x14ac:dyDescent="0.3">
      <c r="A82" s="4" t="s">
        <v>362</v>
      </c>
      <c r="B82" s="48" t="s">
        <v>266</v>
      </c>
      <c r="C82" s="4" t="s">
        <v>267</v>
      </c>
      <c r="D82" s="1" t="s">
        <v>91</v>
      </c>
      <c r="E82" s="1" t="s">
        <v>91</v>
      </c>
      <c r="F82" s="1" t="s">
        <v>91</v>
      </c>
      <c r="G82" s="1" t="s">
        <v>91</v>
      </c>
      <c r="H82" s="1" t="s">
        <v>91</v>
      </c>
      <c r="I82" s="1">
        <f t="shared" ref="I82:I83" si="102">SUM(J82:M82)</f>
        <v>1.246</v>
      </c>
      <c r="J82" s="1">
        <v>0</v>
      </c>
      <c r="K82" s="1">
        <v>0</v>
      </c>
      <c r="L82" s="81">
        <v>1.246</v>
      </c>
      <c r="M82" s="1">
        <v>0</v>
      </c>
      <c r="N82" s="1" t="s">
        <v>91</v>
      </c>
      <c r="O82" s="1" t="s">
        <v>91</v>
      </c>
      <c r="P82" s="1" t="s">
        <v>91</v>
      </c>
      <c r="Q82" s="1" t="s">
        <v>91</v>
      </c>
      <c r="R82" s="1" t="s">
        <v>91</v>
      </c>
      <c r="S82" s="1" t="s">
        <v>91</v>
      </c>
      <c r="T82" s="1" t="s">
        <v>91</v>
      </c>
      <c r="U82" s="1" t="s">
        <v>91</v>
      </c>
      <c r="V82" s="1" t="s">
        <v>91</v>
      </c>
      <c r="W82" s="1" t="s">
        <v>91</v>
      </c>
      <c r="X82" s="5" t="s">
        <v>274</v>
      </c>
    </row>
    <row r="83" spans="1:24" ht="46.8" x14ac:dyDescent="0.3">
      <c r="A83" s="4" t="s">
        <v>363</v>
      </c>
      <c r="B83" s="49" t="s">
        <v>268</v>
      </c>
      <c r="C83" s="5" t="s">
        <v>269</v>
      </c>
      <c r="D83" s="1" t="s">
        <v>91</v>
      </c>
      <c r="E83" s="1" t="s">
        <v>91</v>
      </c>
      <c r="F83" s="1" t="s">
        <v>91</v>
      </c>
      <c r="G83" s="1" t="s">
        <v>91</v>
      </c>
      <c r="H83" s="1" t="s">
        <v>91</v>
      </c>
      <c r="I83" s="1">
        <f t="shared" si="102"/>
        <v>1.1830000000000001</v>
      </c>
      <c r="J83" s="1">
        <v>0</v>
      </c>
      <c r="K83" s="1">
        <v>0</v>
      </c>
      <c r="L83" s="81">
        <v>1.1830000000000001</v>
      </c>
      <c r="M83" s="1">
        <v>0</v>
      </c>
      <c r="N83" s="1" t="s">
        <v>91</v>
      </c>
      <c r="O83" s="1" t="s">
        <v>91</v>
      </c>
      <c r="P83" s="1" t="s">
        <v>91</v>
      </c>
      <c r="Q83" s="1" t="s">
        <v>91</v>
      </c>
      <c r="R83" s="1" t="s">
        <v>91</v>
      </c>
      <c r="S83" s="1" t="s">
        <v>91</v>
      </c>
      <c r="T83" s="1" t="s">
        <v>91</v>
      </c>
      <c r="U83" s="1" t="s">
        <v>91</v>
      </c>
      <c r="V83" s="1" t="s">
        <v>91</v>
      </c>
      <c r="W83" s="1" t="s">
        <v>91</v>
      </c>
      <c r="X83" s="5" t="s">
        <v>275</v>
      </c>
    </row>
    <row r="84" spans="1:24" ht="31.2" x14ac:dyDescent="0.3">
      <c r="A84" s="52" t="s">
        <v>118</v>
      </c>
      <c r="B84" s="90" t="s">
        <v>119</v>
      </c>
      <c r="C84" s="91" t="s">
        <v>31</v>
      </c>
      <c r="D84" s="88">
        <f t="shared" ref="D84:M84" si="103">D85+D87</f>
        <v>12.369999700000001</v>
      </c>
      <c r="E84" s="88">
        <f t="shared" si="103"/>
        <v>0</v>
      </c>
      <c r="F84" s="88">
        <f t="shared" si="103"/>
        <v>0</v>
      </c>
      <c r="G84" s="88">
        <f t="shared" si="103"/>
        <v>12.369999700000001</v>
      </c>
      <c r="H84" s="88">
        <f t="shared" si="103"/>
        <v>0</v>
      </c>
      <c r="I84" s="88">
        <f t="shared" si="103"/>
        <v>27.44</v>
      </c>
      <c r="J84" s="88">
        <f t="shared" si="103"/>
        <v>0</v>
      </c>
      <c r="K84" s="88">
        <f t="shared" si="103"/>
        <v>0</v>
      </c>
      <c r="L84" s="88">
        <f t="shared" si="103"/>
        <v>27.44</v>
      </c>
      <c r="M84" s="88">
        <f t="shared" si="103"/>
        <v>0</v>
      </c>
      <c r="N84" s="1">
        <f t="shared" ref="N84:N87" si="104">I84-D84</f>
        <v>15.0700003</v>
      </c>
      <c r="O84" s="1">
        <f t="shared" ref="O84:O87" si="105">N84/D84*100</f>
        <v>121.82700618820547</v>
      </c>
      <c r="P84" s="1">
        <f t="shared" ref="P84:P87" si="106">J84-E84</f>
        <v>0</v>
      </c>
      <c r="Q84" s="1" t="e">
        <f t="shared" ref="Q84:Q87" si="107">P84/E84*100</f>
        <v>#DIV/0!</v>
      </c>
      <c r="R84" s="1">
        <f t="shared" ref="R84:R87" si="108">K84-F84</f>
        <v>0</v>
      </c>
      <c r="S84" s="1" t="e">
        <f t="shared" ref="S84:S87" si="109">R84/F84*100</f>
        <v>#DIV/0!</v>
      </c>
      <c r="T84" s="1">
        <f t="shared" ref="T84:T87" si="110">L84-G84</f>
        <v>15.0700003</v>
      </c>
      <c r="U84" s="1">
        <f t="shared" ref="U84:U87" si="111">T84/G84*100</f>
        <v>121.82700618820547</v>
      </c>
      <c r="V84" s="1">
        <f t="shared" ref="V84:V87" si="112">M84-H84</f>
        <v>0</v>
      </c>
      <c r="W84" s="1" t="e">
        <f t="shared" ref="W84:W87" si="113">V84/H84*100</f>
        <v>#DIV/0!</v>
      </c>
      <c r="X84" s="53" t="s">
        <v>91</v>
      </c>
    </row>
    <row r="85" spans="1:24" ht="32.4" x14ac:dyDescent="0.3">
      <c r="A85" s="52" t="s">
        <v>120</v>
      </c>
      <c r="B85" s="92" t="s">
        <v>121</v>
      </c>
      <c r="C85" s="91" t="s">
        <v>31</v>
      </c>
      <c r="D85" s="88">
        <f t="shared" ref="D85:M85" si="114">SUM(D86:D86)</f>
        <v>8.65</v>
      </c>
      <c r="E85" s="88">
        <f t="shared" si="114"/>
        <v>0</v>
      </c>
      <c r="F85" s="88">
        <f t="shared" si="114"/>
        <v>0</v>
      </c>
      <c r="G85" s="88">
        <f t="shared" si="114"/>
        <v>8.65</v>
      </c>
      <c r="H85" s="88">
        <f t="shared" si="114"/>
        <v>0</v>
      </c>
      <c r="I85" s="88">
        <f t="shared" si="114"/>
        <v>27.44</v>
      </c>
      <c r="J85" s="88">
        <f t="shared" si="114"/>
        <v>0</v>
      </c>
      <c r="K85" s="88">
        <f t="shared" si="114"/>
        <v>0</v>
      </c>
      <c r="L85" s="88">
        <f t="shared" si="114"/>
        <v>27.44</v>
      </c>
      <c r="M85" s="88">
        <f t="shared" si="114"/>
        <v>0</v>
      </c>
      <c r="N85" s="1">
        <f t="shared" si="104"/>
        <v>18.79</v>
      </c>
      <c r="O85" s="1">
        <f t="shared" si="105"/>
        <v>217.22543352601153</v>
      </c>
      <c r="P85" s="1">
        <f t="shared" si="106"/>
        <v>0</v>
      </c>
      <c r="Q85" s="1" t="e">
        <f t="shared" si="107"/>
        <v>#DIV/0!</v>
      </c>
      <c r="R85" s="1">
        <f t="shared" si="108"/>
        <v>0</v>
      </c>
      <c r="S85" s="1" t="e">
        <f t="shared" si="109"/>
        <v>#DIV/0!</v>
      </c>
      <c r="T85" s="1">
        <f t="shared" si="110"/>
        <v>18.79</v>
      </c>
      <c r="U85" s="1">
        <f t="shared" si="111"/>
        <v>217.22543352601153</v>
      </c>
      <c r="V85" s="1">
        <f t="shared" si="112"/>
        <v>0</v>
      </c>
      <c r="W85" s="1" t="e">
        <f t="shared" si="113"/>
        <v>#DIV/0!</v>
      </c>
      <c r="X85" s="88" t="s">
        <v>91</v>
      </c>
    </row>
    <row r="86" spans="1:24" ht="46.8" x14ac:dyDescent="0.3">
      <c r="A86" s="4" t="s">
        <v>122</v>
      </c>
      <c r="B86" s="49" t="s">
        <v>124</v>
      </c>
      <c r="C86" s="74" t="s">
        <v>141</v>
      </c>
      <c r="D86" s="1">
        <f>SUM(E86:H86)</f>
        <v>8.65</v>
      </c>
      <c r="E86" s="1">
        <v>0</v>
      </c>
      <c r="F86" s="1">
        <v>0</v>
      </c>
      <c r="G86" s="1">
        <v>8.65</v>
      </c>
      <c r="H86" s="1">
        <v>0</v>
      </c>
      <c r="I86" s="1">
        <f t="shared" si="87"/>
        <v>27.44</v>
      </c>
      <c r="J86" s="1">
        <v>0</v>
      </c>
      <c r="K86" s="1">
        <v>0</v>
      </c>
      <c r="L86" s="1">
        <v>27.44</v>
      </c>
      <c r="M86" s="1">
        <v>0</v>
      </c>
      <c r="N86" s="1">
        <f t="shared" si="104"/>
        <v>18.79</v>
      </c>
      <c r="O86" s="1">
        <f t="shared" si="105"/>
        <v>217.22543352601153</v>
      </c>
      <c r="P86" s="1">
        <f t="shared" si="106"/>
        <v>0</v>
      </c>
      <c r="Q86" s="1" t="e">
        <f t="shared" si="107"/>
        <v>#DIV/0!</v>
      </c>
      <c r="R86" s="1">
        <f t="shared" si="108"/>
        <v>0</v>
      </c>
      <c r="S86" s="1" t="e">
        <f t="shared" si="109"/>
        <v>#DIV/0!</v>
      </c>
      <c r="T86" s="1">
        <f t="shared" si="110"/>
        <v>18.79</v>
      </c>
      <c r="U86" s="1">
        <f t="shared" si="111"/>
        <v>217.22543352601153</v>
      </c>
      <c r="V86" s="1">
        <f t="shared" si="112"/>
        <v>0</v>
      </c>
      <c r="W86" s="1" t="e">
        <f t="shared" si="113"/>
        <v>#DIV/0!</v>
      </c>
      <c r="X86" s="5" t="s">
        <v>136</v>
      </c>
    </row>
    <row r="87" spans="1:24" ht="16.2" x14ac:dyDescent="0.3">
      <c r="A87" s="52" t="s">
        <v>129</v>
      </c>
      <c r="B87" s="92" t="s">
        <v>130</v>
      </c>
      <c r="C87" s="91" t="s">
        <v>31</v>
      </c>
      <c r="D87" s="1">
        <f t="shared" ref="D87:M87" si="115">SUM(D88)</f>
        <v>3.7199996999999998</v>
      </c>
      <c r="E87" s="1">
        <f t="shared" si="115"/>
        <v>0</v>
      </c>
      <c r="F87" s="1">
        <f t="shared" si="115"/>
        <v>0</v>
      </c>
      <c r="G87" s="1">
        <f t="shared" si="115"/>
        <v>3.7199996999999998</v>
      </c>
      <c r="H87" s="1">
        <f t="shared" si="115"/>
        <v>0</v>
      </c>
      <c r="I87" s="1">
        <f t="shared" si="115"/>
        <v>0</v>
      </c>
      <c r="J87" s="1">
        <f t="shared" si="115"/>
        <v>0</v>
      </c>
      <c r="K87" s="1">
        <f t="shared" si="115"/>
        <v>0</v>
      </c>
      <c r="L87" s="1">
        <f t="shared" si="115"/>
        <v>0</v>
      </c>
      <c r="M87" s="1">
        <f t="shared" si="115"/>
        <v>0</v>
      </c>
      <c r="N87" s="1">
        <f t="shared" si="104"/>
        <v>-3.7199996999999998</v>
      </c>
      <c r="O87" s="1">
        <f t="shared" si="105"/>
        <v>-100</v>
      </c>
      <c r="P87" s="1">
        <f t="shared" si="106"/>
        <v>0</v>
      </c>
      <c r="Q87" s="1" t="e">
        <f t="shared" si="107"/>
        <v>#DIV/0!</v>
      </c>
      <c r="R87" s="1">
        <f t="shared" si="108"/>
        <v>0</v>
      </c>
      <c r="S87" s="1" t="e">
        <f t="shared" si="109"/>
        <v>#DIV/0!</v>
      </c>
      <c r="T87" s="1">
        <f t="shared" si="110"/>
        <v>-3.7199996999999998</v>
      </c>
      <c r="U87" s="1">
        <f t="shared" si="111"/>
        <v>-100</v>
      </c>
      <c r="V87" s="1">
        <f t="shared" si="112"/>
        <v>0</v>
      </c>
      <c r="W87" s="1" t="e">
        <f t="shared" si="113"/>
        <v>#DIV/0!</v>
      </c>
      <c r="X87" s="81" t="s">
        <v>91</v>
      </c>
    </row>
    <row r="88" spans="1:24" ht="46.8" x14ac:dyDescent="0.3">
      <c r="A88" s="4" t="s">
        <v>131</v>
      </c>
      <c r="B88" s="49" t="s">
        <v>123</v>
      </c>
      <c r="C88" s="74" t="s">
        <v>132</v>
      </c>
      <c r="D88" s="1">
        <f>SUM(E88:H88)</f>
        <v>3.7199996999999998</v>
      </c>
      <c r="E88" s="1">
        <v>0</v>
      </c>
      <c r="F88" s="1">
        <v>0</v>
      </c>
      <c r="G88" s="1">
        <v>3.7199996999999998</v>
      </c>
      <c r="H88" s="1">
        <v>0</v>
      </c>
      <c r="I88" s="1">
        <f>SUM(J88:M88)</f>
        <v>0</v>
      </c>
      <c r="J88" s="1">
        <v>0</v>
      </c>
      <c r="K88" s="1">
        <v>0</v>
      </c>
      <c r="L88" s="1">
        <v>0</v>
      </c>
      <c r="M88" s="1">
        <v>0</v>
      </c>
      <c r="N88" s="1">
        <f t="shared" ref="N88" si="116">I88-D88</f>
        <v>-3.7199996999999998</v>
      </c>
      <c r="O88" s="1">
        <f t="shared" ref="O88" si="117">N88/D88*100</f>
        <v>-100</v>
      </c>
      <c r="P88" s="1">
        <f t="shared" ref="P88" si="118">J88-E88</f>
        <v>0</v>
      </c>
      <c r="Q88" s="1" t="e">
        <f t="shared" ref="Q88" si="119">P88/E88*100</f>
        <v>#DIV/0!</v>
      </c>
      <c r="R88" s="1">
        <f t="shared" ref="R88" si="120">K88-F88</f>
        <v>0</v>
      </c>
      <c r="S88" s="1" t="e">
        <f t="shared" ref="S88" si="121">R88/F88*100</f>
        <v>#DIV/0!</v>
      </c>
      <c r="T88" s="1">
        <f t="shared" ref="T88" si="122">L88-G88</f>
        <v>-3.7199996999999998</v>
      </c>
      <c r="U88" s="1">
        <f t="shared" ref="U88" si="123">T88/G88*100</f>
        <v>-100</v>
      </c>
      <c r="V88" s="1">
        <f t="shared" ref="V88" si="124">M88-H88</f>
        <v>0</v>
      </c>
      <c r="W88" s="1" t="e">
        <f t="shared" ref="W88" si="125">V88/H88*100</f>
        <v>#DIV/0!</v>
      </c>
      <c r="X88" s="5" t="s">
        <v>136</v>
      </c>
    </row>
    <row r="89" spans="1:24" s="57" customFormat="1" ht="62.4" x14ac:dyDescent="0.3">
      <c r="A89" s="54" t="s">
        <v>72</v>
      </c>
      <c r="B89" s="55" t="s">
        <v>73</v>
      </c>
      <c r="C89" s="56" t="s">
        <v>31</v>
      </c>
      <c r="D89" s="75" t="s">
        <v>91</v>
      </c>
      <c r="E89" s="3" t="s">
        <v>91</v>
      </c>
      <c r="F89" s="3" t="s">
        <v>91</v>
      </c>
      <c r="G89" s="3" t="s">
        <v>91</v>
      </c>
      <c r="H89" s="3" t="s">
        <v>91</v>
      </c>
      <c r="I89" s="3" t="s">
        <v>91</v>
      </c>
      <c r="J89" s="3" t="s">
        <v>91</v>
      </c>
      <c r="K89" s="3" t="s">
        <v>91</v>
      </c>
      <c r="L89" s="3" t="s">
        <v>91</v>
      </c>
      <c r="M89" s="3" t="s">
        <v>91</v>
      </c>
      <c r="N89" s="3" t="s">
        <v>91</v>
      </c>
      <c r="O89" s="3" t="s">
        <v>91</v>
      </c>
      <c r="P89" s="3" t="s">
        <v>91</v>
      </c>
      <c r="Q89" s="3" t="s">
        <v>91</v>
      </c>
      <c r="R89" s="3" t="s">
        <v>91</v>
      </c>
      <c r="S89" s="3" t="s">
        <v>91</v>
      </c>
      <c r="T89" s="3" t="s">
        <v>91</v>
      </c>
      <c r="U89" s="3" t="s">
        <v>91</v>
      </c>
      <c r="V89" s="3" t="s">
        <v>91</v>
      </c>
      <c r="W89" s="3" t="s">
        <v>91</v>
      </c>
      <c r="X89" s="93" t="s">
        <v>91</v>
      </c>
    </row>
    <row r="90" spans="1:24" s="57" customFormat="1" ht="31.2" x14ac:dyDescent="0.3">
      <c r="A90" s="54" t="s">
        <v>74</v>
      </c>
      <c r="B90" s="83" t="s">
        <v>75</v>
      </c>
      <c r="C90" s="56" t="s">
        <v>31</v>
      </c>
      <c r="D90" s="3">
        <f>SUM(D91:D119)</f>
        <v>31.21</v>
      </c>
      <c r="E90" s="3">
        <f t="shared" ref="E90:M90" si="126">SUM(E91:E119)</f>
        <v>0</v>
      </c>
      <c r="F90" s="3">
        <f t="shared" si="126"/>
        <v>0</v>
      </c>
      <c r="G90" s="3">
        <f t="shared" si="126"/>
        <v>31.21</v>
      </c>
      <c r="H90" s="3">
        <f t="shared" si="126"/>
        <v>0</v>
      </c>
      <c r="I90" s="3">
        <f t="shared" si="126"/>
        <v>29.681108215999995</v>
      </c>
      <c r="J90" s="3">
        <f t="shared" si="126"/>
        <v>0</v>
      </c>
      <c r="K90" s="3">
        <f t="shared" si="126"/>
        <v>0</v>
      </c>
      <c r="L90" s="3">
        <f t="shared" si="126"/>
        <v>29.681108215999995</v>
      </c>
      <c r="M90" s="3">
        <f t="shared" si="126"/>
        <v>0</v>
      </c>
      <c r="N90" s="3">
        <f t="shared" si="20"/>
        <v>-1.528891784000006</v>
      </c>
      <c r="O90" s="3">
        <f t="shared" si="21"/>
        <v>-4.8987240756168084</v>
      </c>
      <c r="P90" s="3">
        <f t="shared" si="22"/>
        <v>0</v>
      </c>
      <c r="Q90" s="3" t="e">
        <f t="shared" si="23"/>
        <v>#DIV/0!</v>
      </c>
      <c r="R90" s="3">
        <f t="shared" si="24"/>
        <v>0</v>
      </c>
      <c r="S90" s="3" t="e">
        <f t="shared" si="25"/>
        <v>#DIV/0!</v>
      </c>
      <c r="T90" s="3">
        <f t="shared" si="26"/>
        <v>-1.528891784000006</v>
      </c>
      <c r="U90" s="3">
        <f t="shared" si="27"/>
        <v>-4.8987240756168084</v>
      </c>
      <c r="V90" s="3">
        <f t="shared" si="28"/>
        <v>0</v>
      </c>
      <c r="W90" s="3" t="e">
        <f t="shared" si="29"/>
        <v>#DIV/0!</v>
      </c>
      <c r="X90" s="93" t="s">
        <v>91</v>
      </c>
    </row>
    <row r="91" spans="1:24" ht="46.8" x14ac:dyDescent="0.3">
      <c r="A91" s="4" t="s">
        <v>76</v>
      </c>
      <c r="B91" s="49" t="s">
        <v>199</v>
      </c>
      <c r="C91" s="48" t="s">
        <v>200</v>
      </c>
      <c r="D91" s="1">
        <f>SUM(E91:H91)</f>
        <v>10.84</v>
      </c>
      <c r="E91" s="1">
        <v>0</v>
      </c>
      <c r="F91" s="1">
        <v>0</v>
      </c>
      <c r="G91" s="81">
        <v>10.84</v>
      </c>
      <c r="H91" s="1">
        <v>0</v>
      </c>
      <c r="I91" s="1">
        <f>SUM(J91:M91)</f>
        <v>0</v>
      </c>
      <c r="J91" s="1">
        <v>0</v>
      </c>
      <c r="K91" s="1">
        <v>0</v>
      </c>
      <c r="L91" s="1">
        <v>0</v>
      </c>
      <c r="M91" s="1">
        <v>0</v>
      </c>
      <c r="N91" s="1">
        <f t="shared" ref="N91:N121" si="127">I91-D91</f>
        <v>-10.84</v>
      </c>
      <c r="O91" s="1">
        <f t="shared" ref="O91:O121" si="128">N91/D91*100</f>
        <v>-100</v>
      </c>
      <c r="P91" s="1">
        <f t="shared" ref="P91:P124" si="129">J91-E91</f>
        <v>0</v>
      </c>
      <c r="Q91" s="1" t="e">
        <f t="shared" ref="Q91:Q124" si="130">P91/E91*100</f>
        <v>#DIV/0!</v>
      </c>
      <c r="R91" s="1">
        <f t="shared" ref="R91:R124" si="131">K91-F91</f>
        <v>0</v>
      </c>
      <c r="S91" s="1" t="e">
        <f t="shared" ref="S91:S124" si="132">R91/F91*100</f>
        <v>#DIV/0!</v>
      </c>
      <c r="T91" s="1">
        <f t="shared" ref="T91:T124" si="133">L91-G91</f>
        <v>-10.84</v>
      </c>
      <c r="U91" s="1">
        <f t="shared" ref="U91:U124" si="134">T91/G91*100</f>
        <v>-100</v>
      </c>
      <c r="V91" s="1">
        <f t="shared" ref="V91:V124" si="135">M91-H91</f>
        <v>0</v>
      </c>
      <c r="W91" s="1" t="e">
        <f t="shared" ref="W91:W124" si="136">V91/H91*100</f>
        <v>#DIV/0!</v>
      </c>
      <c r="X91" s="5" t="s">
        <v>235</v>
      </c>
    </row>
    <row r="92" spans="1:24" ht="46.8" x14ac:dyDescent="0.3">
      <c r="A92" s="4" t="s">
        <v>77</v>
      </c>
      <c r="B92" s="47" t="s">
        <v>201</v>
      </c>
      <c r="C92" s="4" t="s">
        <v>202</v>
      </c>
      <c r="D92" s="1">
        <f>SUM(E92:H92)</f>
        <v>3.14</v>
      </c>
      <c r="E92" s="1">
        <v>0</v>
      </c>
      <c r="F92" s="1">
        <v>0</v>
      </c>
      <c r="G92" s="81">
        <v>3.14</v>
      </c>
      <c r="H92" s="1">
        <v>0</v>
      </c>
      <c r="I92" s="1">
        <f t="shared" ref="I92:I113" si="137">SUM(J92:M92)</f>
        <v>0</v>
      </c>
      <c r="J92" s="1">
        <v>0</v>
      </c>
      <c r="K92" s="1">
        <v>0</v>
      </c>
      <c r="L92" s="1">
        <v>0</v>
      </c>
      <c r="M92" s="1">
        <v>0</v>
      </c>
      <c r="N92" s="1">
        <f t="shared" ref="N92:N98" si="138">I92-D92</f>
        <v>-3.14</v>
      </c>
      <c r="O92" s="1">
        <f t="shared" ref="O92:O98" si="139">N92/D92*100</f>
        <v>-100</v>
      </c>
      <c r="P92" s="1">
        <f t="shared" ref="P92:P98" si="140">J92-E92</f>
        <v>0</v>
      </c>
      <c r="Q92" s="1" t="e">
        <f t="shared" ref="Q92:Q98" si="141">P92/E92*100</f>
        <v>#DIV/0!</v>
      </c>
      <c r="R92" s="1">
        <f t="shared" ref="R92:R98" si="142">K92-F92</f>
        <v>0</v>
      </c>
      <c r="S92" s="1" t="e">
        <f t="shared" ref="S92:S98" si="143">R92/F92*100</f>
        <v>#DIV/0!</v>
      </c>
      <c r="T92" s="1">
        <f t="shared" ref="T92:T98" si="144">L92-G92</f>
        <v>-3.14</v>
      </c>
      <c r="U92" s="1">
        <f t="shared" ref="U92:U98" si="145">T92/G92*100</f>
        <v>-100</v>
      </c>
      <c r="V92" s="1">
        <f t="shared" ref="V92:V98" si="146">M92-H92</f>
        <v>0</v>
      </c>
      <c r="W92" s="1" t="e">
        <f t="shared" ref="W92:W98" si="147">V92/H92*100</f>
        <v>#DIV/0!</v>
      </c>
      <c r="X92" s="5" t="s">
        <v>236</v>
      </c>
    </row>
    <row r="93" spans="1:24" ht="46.8" x14ac:dyDescent="0.3">
      <c r="A93" s="4" t="s">
        <v>78</v>
      </c>
      <c r="B93" s="49" t="s">
        <v>125</v>
      </c>
      <c r="C93" s="51" t="s">
        <v>126</v>
      </c>
      <c r="D93" s="1">
        <f t="shared" ref="D93:D98" si="148">SUM(E93:H93)</f>
        <v>0.85</v>
      </c>
      <c r="E93" s="1">
        <v>0</v>
      </c>
      <c r="F93" s="1">
        <v>0</v>
      </c>
      <c r="G93" s="81">
        <v>0.85</v>
      </c>
      <c r="H93" s="1">
        <v>0</v>
      </c>
      <c r="I93" s="1">
        <f t="shared" si="137"/>
        <v>0</v>
      </c>
      <c r="J93" s="1">
        <v>0</v>
      </c>
      <c r="K93" s="1">
        <v>0</v>
      </c>
      <c r="L93" s="1">
        <v>0</v>
      </c>
      <c r="M93" s="1">
        <v>0</v>
      </c>
      <c r="N93" s="1">
        <f t="shared" si="138"/>
        <v>-0.85</v>
      </c>
      <c r="O93" s="1">
        <f t="shared" si="139"/>
        <v>-100</v>
      </c>
      <c r="P93" s="1">
        <f t="shared" si="140"/>
        <v>0</v>
      </c>
      <c r="Q93" s="1" t="e">
        <f t="shared" si="141"/>
        <v>#DIV/0!</v>
      </c>
      <c r="R93" s="1">
        <f t="shared" si="142"/>
        <v>0</v>
      </c>
      <c r="S93" s="1" t="e">
        <f t="shared" si="143"/>
        <v>#DIV/0!</v>
      </c>
      <c r="T93" s="1">
        <f t="shared" si="144"/>
        <v>-0.85</v>
      </c>
      <c r="U93" s="1">
        <f t="shared" si="145"/>
        <v>-100</v>
      </c>
      <c r="V93" s="1">
        <f t="shared" si="146"/>
        <v>0</v>
      </c>
      <c r="W93" s="1" t="e">
        <f t="shared" si="147"/>
        <v>#DIV/0!</v>
      </c>
      <c r="X93" s="5" t="s">
        <v>237</v>
      </c>
    </row>
    <row r="94" spans="1:24" ht="46.8" x14ac:dyDescent="0.3">
      <c r="A94" s="4" t="s">
        <v>79</v>
      </c>
      <c r="B94" s="49" t="s">
        <v>137</v>
      </c>
      <c r="C94" s="51" t="s">
        <v>138</v>
      </c>
      <c r="D94" s="1">
        <f t="shared" si="148"/>
        <v>3.81</v>
      </c>
      <c r="E94" s="1">
        <v>0</v>
      </c>
      <c r="F94" s="1">
        <v>0</v>
      </c>
      <c r="G94" s="81">
        <v>3.81</v>
      </c>
      <c r="H94" s="1">
        <v>0</v>
      </c>
      <c r="I94" s="1">
        <f t="shared" si="137"/>
        <v>0</v>
      </c>
      <c r="J94" s="1">
        <v>0</v>
      </c>
      <c r="K94" s="1">
        <v>0</v>
      </c>
      <c r="L94" s="1">
        <v>0</v>
      </c>
      <c r="M94" s="1">
        <v>0</v>
      </c>
      <c r="N94" s="1">
        <f t="shared" si="138"/>
        <v>-3.81</v>
      </c>
      <c r="O94" s="1">
        <f t="shared" si="139"/>
        <v>-100</v>
      </c>
      <c r="P94" s="1">
        <f t="shared" si="140"/>
        <v>0</v>
      </c>
      <c r="Q94" s="1" t="e">
        <f t="shared" si="141"/>
        <v>#DIV/0!</v>
      </c>
      <c r="R94" s="1">
        <f t="shared" si="142"/>
        <v>0</v>
      </c>
      <c r="S94" s="1" t="e">
        <f t="shared" si="143"/>
        <v>#DIV/0!</v>
      </c>
      <c r="T94" s="1">
        <f t="shared" si="144"/>
        <v>-3.81</v>
      </c>
      <c r="U94" s="1">
        <f t="shared" si="145"/>
        <v>-100</v>
      </c>
      <c r="V94" s="1">
        <f t="shared" si="146"/>
        <v>0</v>
      </c>
      <c r="W94" s="1" t="e">
        <f t="shared" si="147"/>
        <v>#DIV/0!</v>
      </c>
      <c r="X94" s="5" t="s">
        <v>237</v>
      </c>
    </row>
    <row r="95" spans="1:24" ht="46.8" x14ac:dyDescent="0.3">
      <c r="A95" s="4" t="s">
        <v>80</v>
      </c>
      <c r="B95" s="87" t="s">
        <v>203</v>
      </c>
      <c r="C95" s="51" t="s">
        <v>204</v>
      </c>
      <c r="D95" s="1">
        <f t="shared" si="148"/>
        <v>5.34</v>
      </c>
      <c r="E95" s="1">
        <v>0</v>
      </c>
      <c r="F95" s="1">
        <v>0</v>
      </c>
      <c r="G95" s="81">
        <v>5.34</v>
      </c>
      <c r="H95" s="1">
        <v>0</v>
      </c>
      <c r="I95" s="1">
        <f t="shared" si="137"/>
        <v>0</v>
      </c>
      <c r="J95" s="1">
        <v>0</v>
      </c>
      <c r="K95" s="1">
        <v>0</v>
      </c>
      <c r="L95" s="1">
        <v>0</v>
      </c>
      <c r="M95" s="1">
        <v>0</v>
      </c>
      <c r="N95" s="1">
        <f t="shared" si="138"/>
        <v>-5.34</v>
      </c>
      <c r="O95" s="1">
        <f t="shared" si="139"/>
        <v>-100</v>
      </c>
      <c r="P95" s="1">
        <f t="shared" si="140"/>
        <v>0</v>
      </c>
      <c r="Q95" s="1" t="e">
        <f t="shared" si="141"/>
        <v>#DIV/0!</v>
      </c>
      <c r="R95" s="1">
        <f t="shared" si="142"/>
        <v>0</v>
      </c>
      <c r="S95" s="1" t="e">
        <f t="shared" si="143"/>
        <v>#DIV/0!</v>
      </c>
      <c r="T95" s="1">
        <f t="shared" si="144"/>
        <v>-5.34</v>
      </c>
      <c r="U95" s="1">
        <f t="shared" si="145"/>
        <v>-100</v>
      </c>
      <c r="V95" s="1">
        <f t="shared" si="146"/>
        <v>0</v>
      </c>
      <c r="W95" s="1" t="e">
        <f t="shared" si="147"/>
        <v>#DIV/0!</v>
      </c>
      <c r="X95" s="35" t="s">
        <v>238</v>
      </c>
    </row>
    <row r="96" spans="1:24" ht="31.2" x14ac:dyDescent="0.3">
      <c r="A96" s="4" t="s">
        <v>81</v>
      </c>
      <c r="B96" s="49" t="s">
        <v>205</v>
      </c>
      <c r="C96" s="5" t="s">
        <v>206</v>
      </c>
      <c r="D96" s="1">
        <f t="shared" si="148"/>
        <v>3.02</v>
      </c>
      <c r="E96" s="1">
        <v>0</v>
      </c>
      <c r="F96" s="1">
        <v>0</v>
      </c>
      <c r="G96" s="81">
        <v>3.02</v>
      </c>
      <c r="H96" s="1">
        <v>0</v>
      </c>
      <c r="I96" s="1">
        <f t="shared" si="137"/>
        <v>0</v>
      </c>
      <c r="J96" s="1">
        <v>0</v>
      </c>
      <c r="K96" s="1">
        <v>0</v>
      </c>
      <c r="L96" s="1">
        <v>0</v>
      </c>
      <c r="M96" s="1">
        <v>0</v>
      </c>
      <c r="N96" s="1">
        <f t="shared" si="138"/>
        <v>-3.02</v>
      </c>
      <c r="O96" s="1">
        <f t="shared" si="139"/>
        <v>-100</v>
      </c>
      <c r="P96" s="1">
        <f t="shared" si="140"/>
        <v>0</v>
      </c>
      <c r="Q96" s="1" t="e">
        <f t="shared" si="141"/>
        <v>#DIV/0!</v>
      </c>
      <c r="R96" s="1">
        <f t="shared" si="142"/>
        <v>0</v>
      </c>
      <c r="S96" s="1" t="e">
        <f t="shared" si="143"/>
        <v>#DIV/0!</v>
      </c>
      <c r="T96" s="1">
        <f t="shared" si="144"/>
        <v>-3.02</v>
      </c>
      <c r="U96" s="1">
        <f t="shared" si="145"/>
        <v>-100</v>
      </c>
      <c r="V96" s="1">
        <f t="shared" si="146"/>
        <v>0</v>
      </c>
      <c r="W96" s="1" t="e">
        <f t="shared" si="147"/>
        <v>#DIV/0!</v>
      </c>
      <c r="X96" s="5" t="s">
        <v>227</v>
      </c>
    </row>
    <row r="97" spans="1:24" ht="46.8" x14ac:dyDescent="0.3">
      <c r="A97" s="4" t="s">
        <v>82</v>
      </c>
      <c r="B97" s="49" t="s">
        <v>207</v>
      </c>
      <c r="C97" s="74" t="s">
        <v>208</v>
      </c>
      <c r="D97" s="1">
        <f t="shared" si="148"/>
        <v>2.61</v>
      </c>
      <c r="E97" s="1">
        <v>0</v>
      </c>
      <c r="F97" s="1">
        <v>0</v>
      </c>
      <c r="G97" s="81">
        <v>2.61</v>
      </c>
      <c r="H97" s="1">
        <v>0</v>
      </c>
      <c r="I97" s="1">
        <f t="shared" si="137"/>
        <v>0</v>
      </c>
      <c r="J97" s="1">
        <v>0</v>
      </c>
      <c r="K97" s="1">
        <v>0</v>
      </c>
      <c r="L97" s="1">
        <v>0</v>
      </c>
      <c r="M97" s="1">
        <v>0</v>
      </c>
      <c r="N97" s="1">
        <f t="shared" si="138"/>
        <v>-2.61</v>
      </c>
      <c r="O97" s="1">
        <f t="shared" si="139"/>
        <v>-100</v>
      </c>
      <c r="P97" s="1">
        <f t="shared" si="140"/>
        <v>0</v>
      </c>
      <c r="Q97" s="1" t="e">
        <f t="shared" si="141"/>
        <v>#DIV/0!</v>
      </c>
      <c r="R97" s="1">
        <f t="shared" si="142"/>
        <v>0</v>
      </c>
      <c r="S97" s="1" t="e">
        <f t="shared" si="143"/>
        <v>#DIV/0!</v>
      </c>
      <c r="T97" s="1">
        <f t="shared" si="144"/>
        <v>-2.61</v>
      </c>
      <c r="U97" s="1">
        <f t="shared" si="145"/>
        <v>-100</v>
      </c>
      <c r="V97" s="1">
        <f t="shared" si="146"/>
        <v>0</v>
      </c>
      <c r="W97" s="1" t="e">
        <f t="shared" si="147"/>
        <v>#DIV/0!</v>
      </c>
      <c r="X97" s="5" t="s">
        <v>227</v>
      </c>
    </row>
    <row r="98" spans="1:24" ht="62.4" x14ac:dyDescent="0.3">
      <c r="A98" s="4" t="s">
        <v>83</v>
      </c>
      <c r="B98" s="49" t="s">
        <v>209</v>
      </c>
      <c r="C98" s="4" t="s">
        <v>210</v>
      </c>
      <c r="D98" s="1">
        <f t="shared" si="148"/>
        <v>1.6</v>
      </c>
      <c r="E98" s="1">
        <v>0</v>
      </c>
      <c r="F98" s="1">
        <v>0</v>
      </c>
      <c r="G98" s="81">
        <v>1.6</v>
      </c>
      <c r="H98" s="1">
        <v>0</v>
      </c>
      <c r="I98" s="1">
        <f t="shared" si="137"/>
        <v>0</v>
      </c>
      <c r="J98" s="1">
        <v>0</v>
      </c>
      <c r="K98" s="1">
        <v>0</v>
      </c>
      <c r="L98" s="1">
        <v>0</v>
      </c>
      <c r="M98" s="1">
        <v>0</v>
      </c>
      <c r="N98" s="1">
        <f t="shared" si="138"/>
        <v>-1.6</v>
      </c>
      <c r="O98" s="1">
        <f t="shared" si="139"/>
        <v>-100</v>
      </c>
      <c r="P98" s="1">
        <f t="shared" si="140"/>
        <v>0</v>
      </c>
      <c r="Q98" s="1" t="e">
        <f t="shared" si="141"/>
        <v>#DIV/0!</v>
      </c>
      <c r="R98" s="1">
        <f t="shared" si="142"/>
        <v>0</v>
      </c>
      <c r="S98" s="1" t="e">
        <f t="shared" si="143"/>
        <v>#DIV/0!</v>
      </c>
      <c r="T98" s="1">
        <f t="shared" si="144"/>
        <v>-1.6</v>
      </c>
      <c r="U98" s="1">
        <f t="shared" si="145"/>
        <v>-100</v>
      </c>
      <c r="V98" s="1">
        <f t="shared" si="146"/>
        <v>0</v>
      </c>
      <c r="W98" s="1" t="e">
        <f t="shared" si="147"/>
        <v>#DIV/0!</v>
      </c>
      <c r="X98" s="5" t="s">
        <v>239</v>
      </c>
    </row>
    <row r="99" spans="1:24" ht="62.4" x14ac:dyDescent="0.3">
      <c r="A99" s="4" t="s">
        <v>247</v>
      </c>
      <c r="B99" s="48" t="s">
        <v>405</v>
      </c>
      <c r="C99" s="51" t="s">
        <v>352</v>
      </c>
      <c r="D99" s="1" t="s">
        <v>91</v>
      </c>
      <c r="E99" s="1" t="s">
        <v>91</v>
      </c>
      <c r="F99" s="1" t="s">
        <v>91</v>
      </c>
      <c r="G99" s="1" t="s">
        <v>91</v>
      </c>
      <c r="H99" s="1" t="s">
        <v>91</v>
      </c>
      <c r="I99" s="1">
        <f>SUM(J99:M99)</f>
        <v>1</v>
      </c>
      <c r="J99" s="1">
        <v>0</v>
      </c>
      <c r="K99" s="1">
        <v>0</v>
      </c>
      <c r="L99" s="81">
        <v>1</v>
      </c>
      <c r="M99" s="1">
        <v>0</v>
      </c>
      <c r="N99" s="1" t="s">
        <v>91</v>
      </c>
      <c r="O99" s="1" t="s">
        <v>91</v>
      </c>
      <c r="P99" s="1" t="s">
        <v>91</v>
      </c>
      <c r="Q99" s="1" t="s">
        <v>91</v>
      </c>
      <c r="R99" s="1" t="s">
        <v>91</v>
      </c>
      <c r="S99" s="1" t="s">
        <v>91</v>
      </c>
      <c r="T99" s="1" t="s">
        <v>91</v>
      </c>
      <c r="U99" s="1" t="s">
        <v>91</v>
      </c>
      <c r="V99" s="1" t="s">
        <v>91</v>
      </c>
      <c r="W99" s="1" t="s">
        <v>91</v>
      </c>
      <c r="X99" s="5" t="s">
        <v>355</v>
      </c>
    </row>
    <row r="100" spans="1:24" ht="46.8" x14ac:dyDescent="0.3">
      <c r="A100" s="4" t="s">
        <v>250</v>
      </c>
      <c r="B100" s="49" t="s">
        <v>365</v>
      </c>
      <c r="C100" s="74" t="s">
        <v>366</v>
      </c>
      <c r="D100" s="1" t="s">
        <v>91</v>
      </c>
      <c r="E100" s="1" t="s">
        <v>91</v>
      </c>
      <c r="F100" s="1" t="s">
        <v>91</v>
      </c>
      <c r="G100" s="1" t="s">
        <v>91</v>
      </c>
      <c r="H100" s="1" t="s">
        <v>91</v>
      </c>
      <c r="I100" s="1">
        <f t="shared" ref="I100:I107" si="149">SUM(J100:M100)</f>
        <v>0.31599999599999995</v>
      </c>
      <c r="J100" s="1">
        <v>0</v>
      </c>
      <c r="K100" s="1">
        <v>0</v>
      </c>
      <c r="L100" s="81">
        <f>0.26333333*1.2</f>
        <v>0.31599999599999995</v>
      </c>
      <c r="M100" s="1">
        <v>0</v>
      </c>
      <c r="N100" s="1" t="s">
        <v>91</v>
      </c>
      <c r="O100" s="1" t="s">
        <v>91</v>
      </c>
      <c r="P100" s="1" t="s">
        <v>91</v>
      </c>
      <c r="Q100" s="1" t="s">
        <v>91</v>
      </c>
      <c r="R100" s="1" t="s">
        <v>91</v>
      </c>
      <c r="S100" s="1" t="s">
        <v>91</v>
      </c>
      <c r="T100" s="1" t="s">
        <v>91</v>
      </c>
      <c r="U100" s="1" t="s">
        <v>91</v>
      </c>
      <c r="V100" s="1" t="s">
        <v>91</v>
      </c>
      <c r="W100" s="1" t="s">
        <v>91</v>
      </c>
      <c r="X100" s="5" t="s">
        <v>394</v>
      </c>
    </row>
    <row r="101" spans="1:24" ht="54" x14ac:dyDescent="0.3">
      <c r="A101" s="4" t="s">
        <v>253</v>
      </c>
      <c r="B101" s="94" t="s">
        <v>367</v>
      </c>
      <c r="C101" s="51" t="s">
        <v>368</v>
      </c>
      <c r="D101" s="1" t="s">
        <v>91</v>
      </c>
      <c r="E101" s="1" t="s">
        <v>91</v>
      </c>
      <c r="F101" s="1" t="s">
        <v>91</v>
      </c>
      <c r="G101" s="1" t="s">
        <v>91</v>
      </c>
      <c r="H101" s="1" t="s">
        <v>91</v>
      </c>
      <c r="I101" s="1">
        <f t="shared" si="149"/>
        <v>0.5</v>
      </c>
      <c r="J101" s="1">
        <v>0</v>
      </c>
      <c r="K101" s="1">
        <v>0</v>
      </c>
      <c r="L101" s="81">
        <v>0.5</v>
      </c>
      <c r="M101" s="1">
        <v>0</v>
      </c>
      <c r="N101" s="1" t="s">
        <v>91</v>
      </c>
      <c r="O101" s="1" t="s">
        <v>91</v>
      </c>
      <c r="P101" s="1" t="s">
        <v>91</v>
      </c>
      <c r="Q101" s="1" t="s">
        <v>91</v>
      </c>
      <c r="R101" s="1" t="s">
        <v>91</v>
      </c>
      <c r="S101" s="1" t="s">
        <v>91</v>
      </c>
      <c r="T101" s="1" t="s">
        <v>91</v>
      </c>
      <c r="U101" s="1" t="s">
        <v>91</v>
      </c>
      <c r="V101" s="1" t="s">
        <v>91</v>
      </c>
      <c r="W101" s="1" t="s">
        <v>91</v>
      </c>
      <c r="X101" s="5" t="s">
        <v>395</v>
      </c>
    </row>
    <row r="102" spans="1:24" ht="46.8" x14ac:dyDescent="0.3">
      <c r="A102" s="4" t="s">
        <v>256</v>
      </c>
      <c r="B102" s="48" t="s">
        <v>369</v>
      </c>
      <c r="C102" s="51" t="s">
        <v>370</v>
      </c>
      <c r="D102" s="1" t="s">
        <v>91</v>
      </c>
      <c r="E102" s="1" t="s">
        <v>91</v>
      </c>
      <c r="F102" s="1" t="s">
        <v>91</v>
      </c>
      <c r="G102" s="1" t="s">
        <v>91</v>
      </c>
      <c r="H102" s="1" t="s">
        <v>91</v>
      </c>
      <c r="I102" s="1">
        <f t="shared" si="149"/>
        <v>1.2209246760000001</v>
      </c>
      <c r="J102" s="1">
        <v>0</v>
      </c>
      <c r="K102" s="1">
        <v>0</v>
      </c>
      <c r="L102" s="81">
        <f>1.01743723*1.2</f>
        <v>1.2209246760000001</v>
      </c>
      <c r="M102" s="1">
        <v>0</v>
      </c>
      <c r="N102" s="1" t="s">
        <v>91</v>
      </c>
      <c r="O102" s="1" t="s">
        <v>91</v>
      </c>
      <c r="P102" s="1" t="s">
        <v>91</v>
      </c>
      <c r="Q102" s="1" t="s">
        <v>91</v>
      </c>
      <c r="R102" s="1" t="s">
        <v>91</v>
      </c>
      <c r="S102" s="1" t="s">
        <v>91</v>
      </c>
      <c r="T102" s="1" t="s">
        <v>91</v>
      </c>
      <c r="U102" s="1" t="s">
        <v>91</v>
      </c>
      <c r="V102" s="1" t="s">
        <v>91</v>
      </c>
      <c r="W102" s="1" t="s">
        <v>91</v>
      </c>
      <c r="X102" s="5" t="s">
        <v>396</v>
      </c>
    </row>
    <row r="103" spans="1:24" ht="46.8" x14ac:dyDescent="0.3">
      <c r="A103" s="4" t="s">
        <v>259</v>
      </c>
      <c r="B103" s="48" t="s">
        <v>371</v>
      </c>
      <c r="C103" s="51" t="s">
        <v>372</v>
      </c>
      <c r="D103" s="1" t="s">
        <v>91</v>
      </c>
      <c r="E103" s="1" t="s">
        <v>91</v>
      </c>
      <c r="F103" s="1" t="s">
        <v>91</v>
      </c>
      <c r="G103" s="1" t="s">
        <v>91</v>
      </c>
      <c r="H103" s="1" t="s">
        <v>91</v>
      </c>
      <c r="I103" s="1">
        <f t="shared" si="149"/>
        <v>0.45458167199999999</v>
      </c>
      <c r="J103" s="1">
        <v>0</v>
      </c>
      <c r="K103" s="1">
        <v>0</v>
      </c>
      <c r="L103" s="81">
        <f>0.37881806*1.2</f>
        <v>0.45458167199999999</v>
      </c>
      <c r="M103" s="1">
        <v>0</v>
      </c>
      <c r="N103" s="1" t="s">
        <v>91</v>
      </c>
      <c r="O103" s="1" t="s">
        <v>91</v>
      </c>
      <c r="P103" s="1" t="s">
        <v>91</v>
      </c>
      <c r="Q103" s="1" t="s">
        <v>91</v>
      </c>
      <c r="R103" s="1" t="s">
        <v>91</v>
      </c>
      <c r="S103" s="1" t="s">
        <v>91</v>
      </c>
      <c r="T103" s="1" t="s">
        <v>91</v>
      </c>
      <c r="U103" s="1" t="s">
        <v>91</v>
      </c>
      <c r="V103" s="1" t="s">
        <v>91</v>
      </c>
      <c r="W103" s="1" t="s">
        <v>91</v>
      </c>
      <c r="X103" s="5" t="s">
        <v>397</v>
      </c>
    </row>
    <row r="104" spans="1:24" ht="46.8" x14ac:dyDescent="0.3">
      <c r="A104" s="4" t="s">
        <v>262</v>
      </c>
      <c r="B104" s="48" t="s">
        <v>373</v>
      </c>
      <c r="C104" s="51" t="s">
        <v>374</v>
      </c>
      <c r="D104" s="1" t="s">
        <v>91</v>
      </c>
      <c r="E104" s="1" t="s">
        <v>91</v>
      </c>
      <c r="F104" s="1" t="s">
        <v>91</v>
      </c>
      <c r="G104" s="1" t="s">
        <v>91</v>
      </c>
      <c r="H104" s="1" t="s">
        <v>91</v>
      </c>
      <c r="I104" s="1">
        <f t="shared" si="149"/>
        <v>0.54568640400000001</v>
      </c>
      <c r="J104" s="1">
        <v>0</v>
      </c>
      <c r="K104" s="1">
        <v>0</v>
      </c>
      <c r="L104" s="81">
        <f>0.45473867*1.2</f>
        <v>0.54568640400000001</v>
      </c>
      <c r="M104" s="1">
        <v>0</v>
      </c>
      <c r="N104" s="1" t="s">
        <v>91</v>
      </c>
      <c r="O104" s="1" t="s">
        <v>91</v>
      </c>
      <c r="P104" s="1" t="s">
        <v>91</v>
      </c>
      <c r="Q104" s="1" t="s">
        <v>91</v>
      </c>
      <c r="R104" s="1" t="s">
        <v>91</v>
      </c>
      <c r="S104" s="1" t="s">
        <v>91</v>
      </c>
      <c r="T104" s="1" t="s">
        <v>91</v>
      </c>
      <c r="U104" s="1" t="s">
        <v>91</v>
      </c>
      <c r="V104" s="1" t="s">
        <v>91</v>
      </c>
      <c r="W104" s="1" t="s">
        <v>91</v>
      </c>
      <c r="X104" s="5" t="s">
        <v>398</v>
      </c>
    </row>
    <row r="105" spans="1:24" ht="46.8" x14ac:dyDescent="0.3">
      <c r="A105" s="4" t="s">
        <v>377</v>
      </c>
      <c r="B105" s="48" t="s">
        <v>375</v>
      </c>
      <c r="C105" s="51" t="s">
        <v>376</v>
      </c>
      <c r="D105" s="1" t="s">
        <v>91</v>
      </c>
      <c r="E105" s="1" t="s">
        <v>91</v>
      </c>
      <c r="F105" s="1" t="s">
        <v>91</v>
      </c>
      <c r="G105" s="1" t="s">
        <v>91</v>
      </c>
      <c r="H105" s="1" t="s">
        <v>91</v>
      </c>
      <c r="I105" s="1">
        <f t="shared" si="149"/>
        <v>0.34583180399999996</v>
      </c>
      <c r="J105" s="1">
        <v>0</v>
      </c>
      <c r="K105" s="1">
        <v>0</v>
      </c>
      <c r="L105" s="81">
        <f>0.28819317*1.2</f>
        <v>0.34583180399999996</v>
      </c>
      <c r="M105" s="1">
        <v>0</v>
      </c>
      <c r="N105" s="1" t="s">
        <v>91</v>
      </c>
      <c r="O105" s="1" t="s">
        <v>91</v>
      </c>
      <c r="P105" s="1" t="s">
        <v>91</v>
      </c>
      <c r="Q105" s="1" t="s">
        <v>91</v>
      </c>
      <c r="R105" s="1" t="s">
        <v>91</v>
      </c>
      <c r="S105" s="1" t="s">
        <v>91</v>
      </c>
      <c r="T105" s="1" t="s">
        <v>91</v>
      </c>
      <c r="U105" s="1" t="s">
        <v>91</v>
      </c>
      <c r="V105" s="1" t="s">
        <v>91</v>
      </c>
      <c r="W105" s="1" t="s">
        <v>91</v>
      </c>
      <c r="X105" s="5" t="s">
        <v>399</v>
      </c>
    </row>
    <row r="106" spans="1:24" ht="109.2" x14ac:dyDescent="0.3">
      <c r="A106" s="4" t="s">
        <v>379</v>
      </c>
      <c r="B106" s="48" t="s">
        <v>406</v>
      </c>
      <c r="C106" s="51" t="s">
        <v>378</v>
      </c>
      <c r="D106" s="1" t="s">
        <v>91</v>
      </c>
      <c r="E106" s="1" t="s">
        <v>91</v>
      </c>
      <c r="F106" s="1" t="s">
        <v>91</v>
      </c>
      <c r="G106" s="1" t="s">
        <v>91</v>
      </c>
      <c r="H106" s="1" t="s">
        <v>91</v>
      </c>
      <c r="I106" s="1">
        <f t="shared" si="149"/>
        <v>2.25</v>
      </c>
      <c r="J106" s="1">
        <v>0</v>
      </c>
      <c r="K106" s="1">
        <v>0</v>
      </c>
      <c r="L106" s="81">
        <f>1.875*1.2</f>
        <v>2.25</v>
      </c>
      <c r="M106" s="1">
        <v>0</v>
      </c>
      <c r="N106" s="1" t="s">
        <v>91</v>
      </c>
      <c r="O106" s="1" t="s">
        <v>91</v>
      </c>
      <c r="P106" s="1" t="s">
        <v>91</v>
      </c>
      <c r="Q106" s="1" t="s">
        <v>91</v>
      </c>
      <c r="R106" s="1" t="s">
        <v>91</v>
      </c>
      <c r="S106" s="1" t="s">
        <v>91</v>
      </c>
      <c r="T106" s="1" t="s">
        <v>91</v>
      </c>
      <c r="U106" s="1" t="s">
        <v>91</v>
      </c>
      <c r="V106" s="1" t="s">
        <v>91</v>
      </c>
      <c r="W106" s="1" t="s">
        <v>91</v>
      </c>
      <c r="X106" s="5" t="s">
        <v>400</v>
      </c>
    </row>
    <row r="107" spans="1:24" ht="78" x14ac:dyDescent="0.3">
      <c r="A107" s="4" t="s">
        <v>382</v>
      </c>
      <c r="B107" s="47" t="s">
        <v>380</v>
      </c>
      <c r="C107" s="95" t="s">
        <v>381</v>
      </c>
      <c r="D107" s="1" t="s">
        <v>91</v>
      </c>
      <c r="E107" s="1" t="s">
        <v>91</v>
      </c>
      <c r="F107" s="1" t="s">
        <v>91</v>
      </c>
      <c r="G107" s="1" t="s">
        <v>91</v>
      </c>
      <c r="H107" s="1" t="s">
        <v>91</v>
      </c>
      <c r="I107" s="1">
        <f t="shared" si="149"/>
        <v>3.8880836639999998</v>
      </c>
      <c r="J107" s="1">
        <v>0</v>
      </c>
      <c r="K107" s="1">
        <v>0</v>
      </c>
      <c r="L107" s="81">
        <f>3.24006972*1.2</f>
        <v>3.8880836639999998</v>
      </c>
      <c r="M107" s="1">
        <v>0</v>
      </c>
      <c r="N107" s="1" t="s">
        <v>91</v>
      </c>
      <c r="O107" s="1" t="s">
        <v>91</v>
      </c>
      <c r="P107" s="1" t="s">
        <v>91</v>
      </c>
      <c r="Q107" s="1" t="s">
        <v>91</v>
      </c>
      <c r="R107" s="1" t="s">
        <v>91</v>
      </c>
      <c r="S107" s="1" t="s">
        <v>91</v>
      </c>
      <c r="T107" s="1" t="s">
        <v>91</v>
      </c>
      <c r="U107" s="1" t="s">
        <v>91</v>
      </c>
      <c r="V107" s="1" t="s">
        <v>91</v>
      </c>
      <c r="W107" s="1" t="s">
        <v>91</v>
      </c>
      <c r="X107" s="5" t="s">
        <v>401</v>
      </c>
    </row>
    <row r="108" spans="1:24" ht="46.8" x14ac:dyDescent="0.3">
      <c r="A108" s="4" t="s">
        <v>383</v>
      </c>
      <c r="B108" s="49" t="s">
        <v>322</v>
      </c>
      <c r="C108" s="74" t="s">
        <v>323</v>
      </c>
      <c r="D108" s="1" t="s">
        <v>91</v>
      </c>
      <c r="E108" s="1" t="s">
        <v>91</v>
      </c>
      <c r="F108" s="1" t="s">
        <v>91</v>
      </c>
      <c r="G108" s="1" t="s">
        <v>91</v>
      </c>
      <c r="H108" s="1" t="s">
        <v>91</v>
      </c>
      <c r="I108" s="1">
        <f t="shared" si="137"/>
        <v>4.32</v>
      </c>
      <c r="J108" s="1">
        <v>0</v>
      </c>
      <c r="K108" s="1">
        <v>0</v>
      </c>
      <c r="L108" s="81">
        <v>4.32</v>
      </c>
      <c r="M108" s="1">
        <v>0</v>
      </c>
      <c r="N108" s="1" t="s">
        <v>91</v>
      </c>
      <c r="O108" s="1" t="s">
        <v>91</v>
      </c>
      <c r="P108" s="1" t="s">
        <v>91</v>
      </c>
      <c r="Q108" s="1" t="s">
        <v>91</v>
      </c>
      <c r="R108" s="1" t="s">
        <v>91</v>
      </c>
      <c r="S108" s="1" t="s">
        <v>91</v>
      </c>
      <c r="T108" s="1" t="s">
        <v>91</v>
      </c>
      <c r="U108" s="1" t="s">
        <v>91</v>
      </c>
      <c r="V108" s="1" t="s">
        <v>91</v>
      </c>
      <c r="W108" s="1" t="s">
        <v>91</v>
      </c>
      <c r="X108" s="5" t="s">
        <v>334</v>
      </c>
    </row>
    <row r="109" spans="1:24" ht="93.6" x14ac:dyDescent="0.3">
      <c r="A109" s="4" t="s">
        <v>384</v>
      </c>
      <c r="B109" s="49" t="s">
        <v>324</v>
      </c>
      <c r="C109" s="74" t="s">
        <v>325</v>
      </c>
      <c r="D109" s="1" t="s">
        <v>91</v>
      </c>
      <c r="E109" s="1" t="s">
        <v>91</v>
      </c>
      <c r="F109" s="1" t="s">
        <v>91</v>
      </c>
      <c r="G109" s="1" t="s">
        <v>91</v>
      </c>
      <c r="H109" s="1" t="s">
        <v>91</v>
      </c>
      <c r="I109" s="1">
        <f t="shared" si="137"/>
        <v>3.38</v>
      </c>
      <c r="J109" s="1">
        <v>0</v>
      </c>
      <c r="K109" s="1">
        <v>0</v>
      </c>
      <c r="L109" s="81">
        <v>3.38</v>
      </c>
      <c r="M109" s="1">
        <v>0</v>
      </c>
      <c r="N109" s="1" t="s">
        <v>91</v>
      </c>
      <c r="O109" s="1" t="s">
        <v>91</v>
      </c>
      <c r="P109" s="1" t="s">
        <v>91</v>
      </c>
      <c r="Q109" s="1" t="s">
        <v>91</v>
      </c>
      <c r="R109" s="1" t="s">
        <v>91</v>
      </c>
      <c r="S109" s="1" t="s">
        <v>91</v>
      </c>
      <c r="T109" s="1" t="s">
        <v>91</v>
      </c>
      <c r="U109" s="1" t="s">
        <v>91</v>
      </c>
      <c r="V109" s="1" t="s">
        <v>91</v>
      </c>
      <c r="W109" s="1" t="s">
        <v>91</v>
      </c>
      <c r="X109" s="5" t="s">
        <v>335</v>
      </c>
    </row>
    <row r="110" spans="1:24" ht="62.4" x14ac:dyDescent="0.3">
      <c r="A110" s="4" t="s">
        <v>385</v>
      </c>
      <c r="B110" s="58" t="s">
        <v>326</v>
      </c>
      <c r="C110" s="59" t="s">
        <v>327</v>
      </c>
      <c r="D110" s="1" t="s">
        <v>91</v>
      </c>
      <c r="E110" s="1" t="s">
        <v>91</v>
      </c>
      <c r="F110" s="1" t="s">
        <v>91</v>
      </c>
      <c r="G110" s="1" t="s">
        <v>91</v>
      </c>
      <c r="H110" s="1" t="s">
        <v>91</v>
      </c>
      <c r="I110" s="1">
        <f t="shared" si="137"/>
        <v>2.95</v>
      </c>
      <c r="J110" s="1">
        <v>0</v>
      </c>
      <c r="K110" s="1">
        <v>0</v>
      </c>
      <c r="L110" s="81">
        <v>2.95</v>
      </c>
      <c r="M110" s="1">
        <v>0</v>
      </c>
      <c r="N110" s="1" t="s">
        <v>91</v>
      </c>
      <c r="O110" s="1" t="s">
        <v>91</v>
      </c>
      <c r="P110" s="1" t="s">
        <v>91</v>
      </c>
      <c r="Q110" s="1" t="s">
        <v>91</v>
      </c>
      <c r="R110" s="1" t="s">
        <v>91</v>
      </c>
      <c r="S110" s="1" t="s">
        <v>91</v>
      </c>
      <c r="T110" s="1" t="s">
        <v>91</v>
      </c>
      <c r="U110" s="1" t="s">
        <v>91</v>
      </c>
      <c r="V110" s="1" t="s">
        <v>91</v>
      </c>
      <c r="W110" s="1" t="s">
        <v>91</v>
      </c>
      <c r="X110" s="5" t="s">
        <v>336</v>
      </c>
    </row>
    <row r="111" spans="1:24" ht="72" x14ac:dyDescent="0.3">
      <c r="A111" s="4" t="s">
        <v>386</v>
      </c>
      <c r="B111" s="94" t="s">
        <v>328</v>
      </c>
      <c r="C111" s="4" t="s">
        <v>329</v>
      </c>
      <c r="D111" s="1" t="s">
        <v>91</v>
      </c>
      <c r="E111" s="1" t="s">
        <v>91</v>
      </c>
      <c r="F111" s="1" t="s">
        <v>91</v>
      </c>
      <c r="G111" s="1" t="s">
        <v>91</v>
      </c>
      <c r="H111" s="1" t="s">
        <v>91</v>
      </c>
      <c r="I111" s="1">
        <f t="shared" si="137"/>
        <v>0.17</v>
      </c>
      <c r="J111" s="1">
        <v>0</v>
      </c>
      <c r="K111" s="1">
        <v>0</v>
      </c>
      <c r="L111" s="81">
        <v>0.17</v>
      </c>
      <c r="M111" s="1">
        <v>0</v>
      </c>
      <c r="N111" s="1" t="s">
        <v>91</v>
      </c>
      <c r="O111" s="1" t="s">
        <v>91</v>
      </c>
      <c r="P111" s="1" t="s">
        <v>91</v>
      </c>
      <c r="Q111" s="1" t="s">
        <v>91</v>
      </c>
      <c r="R111" s="1" t="s">
        <v>91</v>
      </c>
      <c r="S111" s="1" t="s">
        <v>91</v>
      </c>
      <c r="T111" s="1" t="s">
        <v>91</v>
      </c>
      <c r="U111" s="1" t="s">
        <v>91</v>
      </c>
      <c r="V111" s="1" t="s">
        <v>91</v>
      </c>
      <c r="W111" s="1" t="s">
        <v>91</v>
      </c>
      <c r="X111" s="5" t="s">
        <v>337</v>
      </c>
    </row>
    <row r="112" spans="1:24" ht="62.4" x14ac:dyDescent="0.3">
      <c r="A112" s="4" t="s">
        <v>387</v>
      </c>
      <c r="B112" s="48" t="s">
        <v>330</v>
      </c>
      <c r="C112" s="51" t="s">
        <v>331</v>
      </c>
      <c r="D112" s="1" t="s">
        <v>91</v>
      </c>
      <c r="E112" s="1" t="s">
        <v>91</v>
      </c>
      <c r="F112" s="1" t="s">
        <v>91</v>
      </c>
      <c r="G112" s="1" t="s">
        <v>91</v>
      </c>
      <c r="H112" s="1" t="s">
        <v>91</v>
      </c>
      <c r="I112" s="1">
        <f t="shared" si="137"/>
        <v>2.61</v>
      </c>
      <c r="J112" s="1">
        <v>0</v>
      </c>
      <c r="K112" s="1">
        <v>0</v>
      </c>
      <c r="L112" s="81">
        <v>2.61</v>
      </c>
      <c r="M112" s="1">
        <v>0</v>
      </c>
      <c r="N112" s="1" t="s">
        <v>91</v>
      </c>
      <c r="O112" s="1" t="s">
        <v>91</v>
      </c>
      <c r="P112" s="1" t="s">
        <v>91</v>
      </c>
      <c r="Q112" s="1" t="s">
        <v>91</v>
      </c>
      <c r="R112" s="1" t="s">
        <v>91</v>
      </c>
      <c r="S112" s="1" t="s">
        <v>91</v>
      </c>
      <c r="T112" s="1" t="s">
        <v>91</v>
      </c>
      <c r="U112" s="1" t="s">
        <v>91</v>
      </c>
      <c r="V112" s="1" t="s">
        <v>91</v>
      </c>
      <c r="W112" s="1" t="s">
        <v>91</v>
      </c>
      <c r="X112" s="5" t="s">
        <v>338</v>
      </c>
    </row>
    <row r="113" spans="1:24" ht="46.8" x14ac:dyDescent="0.3">
      <c r="A113" s="4" t="s">
        <v>388</v>
      </c>
      <c r="B113" s="48" t="s">
        <v>332</v>
      </c>
      <c r="C113" s="4" t="s">
        <v>333</v>
      </c>
      <c r="D113" s="1" t="s">
        <v>91</v>
      </c>
      <c r="E113" s="1" t="s">
        <v>91</v>
      </c>
      <c r="F113" s="1" t="s">
        <v>91</v>
      </c>
      <c r="G113" s="1" t="s">
        <v>91</v>
      </c>
      <c r="H113" s="1" t="s">
        <v>91</v>
      </c>
      <c r="I113" s="1">
        <f t="shared" si="137"/>
        <v>0.18</v>
      </c>
      <c r="J113" s="1">
        <v>0</v>
      </c>
      <c r="K113" s="1">
        <v>0</v>
      </c>
      <c r="L113" s="81">
        <v>0.18</v>
      </c>
      <c r="M113" s="1">
        <v>0</v>
      </c>
      <c r="N113" s="1" t="s">
        <v>91</v>
      </c>
      <c r="O113" s="1" t="s">
        <v>91</v>
      </c>
      <c r="P113" s="1" t="s">
        <v>91</v>
      </c>
      <c r="Q113" s="1" t="s">
        <v>91</v>
      </c>
      <c r="R113" s="1" t="s">
        <v>91</v>
      </c>
      <c r="S113" s="1" t="s">
        <v>91</v>
      </c>
      <c r="T113" s="1" t="s">
        <v>91</v>
      </c>
      <c r="U113" s="1" t="s">
        <v>91</v>
      </c>
      <c r="V113" s="1" t="s">
        <v>91</v>
      </c>
      <c r="W113" s="1" t="s">
        <v>91</v>
      </c>
      <c r="X113" s="5" t="s">
        <v>339</v>
      </c>
    </row>
    <row r="114" spans="1:24" ht="46.8" x14ac:dyDescent="0.3">
      <c r="A114" s="4" t="s">
        <v>389</v>
      </c>
      <c r="B114" s="48" t="s">
        <v>248</v>
      </c>
      <c r="C114" s="59" t="s">
        <v>249</v>
      </c>
      <c r="D114" s="1" t="s">
        <v>91</v>
      </c>
      <c r="E114" s="1" t="s">
        <v>91</v>
      </c>
      <c r="F114" s="1" t="s">
        <v>91</v>
      </c>
      <c r="G114" s="1" t="s">
        <v>91</v>
      </c>
      <c r="H114" s="1" t="s">
        <v>91</v>
      </c>
      <c r="I114" s="1">
        <f t="shared" ref="I114:I119" si="150">SUM(J114:M114)</f>
        <v>2.08</v>
      </c>
      <c r="J114" s="1">
        <v>0</v>
      </c>
      <c r="K114" s="1">
        <v>0</v>
      </c>
      <c r="L114" s="81">
        <v>2.08</v>
      </c>
      <c r="M114" s="1">
        <v>0</v>
      </c>
      <c r="N114" s="1" t="s">
        <v>91</v>
      </c>
      <c r="O114" s="1" t="s">
        <v>91</v>
      </c>
      <c r="P114" s="1" t="s">
        <v>91</v>
      </c>
      <c r="Q114" s="1" t="s">
        <v>91</v>
      </c>
      <c r="R114" s="1" t="s">
        <v>91</v>
      </c>
      <c r="S114" s="1" t="s">
        <v>91</v>
      </c>
      <c r="T114" s="1" t="s">
        <v>91</v>
      </c>
      <c r="U114" s="1" t="s">
        <v>91</v>
      </c>
      <c r="V114" s="1" t="s">
        <v>91</v>
      </c>
      <c r="W114" s="1" t="s">
        <v>91</v>
      </c>
      <c r="X114" s="5" t="s">
        <v>276</v>
      </c>
    </row>
    <row r="115" spans="1:24" ht="46.8" x14ac:dyDescent="0.3">
      <c r="A115" s="4" t="s">
        <v>390</v>
      </c>
      <c r="B115" s="48" t="s">
        <v>251</v>
      </c>
      <c r="C115" s="4" t="s">
        <v>252</v>
      </c>
      <c r="D115" s="1" t="s">
        <v>91</v>
      </c>
      <c r="E115" s="1" t="s">
        <v>91</v>
      </c>
      <c r="F115" s="1" t="s">
        <v>91</v>
      </c>
      <c r="G115" s="1" t="s">
        <v>91</v>
      </c>
      <c r="H115" s="1" t="s">
        <v>91</v>
      </c>
      <c r="I115" s="1">
        <f t="shared" si="150"/>
        <v>2.3849999999999998</v>
      </c>
      <c r="J115" s="1">
        <v>0</v>
      </c>
      <c r="K115" s="1">
        <v>0</v>
      </c>
      <c r="L115" s="81">
        <v>2.3849999999999998</v>
      </c>
      <c r="M115" s="1">
        <v>0</v>
      </c>
      <c r="N115" s="1" t="s">
        <v>91</v>
      </c>
      <c r="O115" s="1" t="s">
        <v>91</v>
      </c>
      <c r="P115" s="1" t="s">
        <v>91</v>
      </c>
      <c r="Q115" s="1" t="s">
        <v>91</v>
      </c>
      <c r="R115" s="1" t="s">
        <v>91</v>
      </c>
      <c r="S115" s="1" t="s">
        <v>91</v>
      </c>
      <c r="T115" s="1" t="s">
        <v>91</v>
      </c>
      <c r="U115" s="1" t="s">
        <v>91</v>
      </c>
      <c r="V115" s="1" t="s">
        <v>91</v>
      </c>
      <c r="W115" s="1" t="s">
        <v>91</v>
      </c>
      <c r="X115" s="5" t="s">
        <v>277</v>
      </c>
    </row>
    <row r="116" spans="1:24" ht="54" x14ac:dyDescent="0.3">
      <c r="A116" s="4" t="s">
        <v>391</v>
      </c>
      <c r="B116" s="94" t="s">
        <v>254</v>
      </c>
      <c r="C116" s="4" t="s">
        <v>255</v>
      </c>
      <c r="D116" s="1" t="s">
        <v>91</v>
      </c>
      <c r="E116" s="1" t="s">
        <v>91</v>
      </c>
      <c r="F116" s="1" t="s">
        <v>91</v>
      </c>
      <c r="G116" s="1" t="s">
        <v>91</v>
      </c>
      <c r="H116" s="1" t="s">
        <v>91</v>
      </c>
      <c r="I116" s="1">
        <f t="shared" si="150"/>
        <v>0.39800000000000002</v>
      </c>
      <c r="J116" s="1">
        <v>0</v>
      </c>
      <c r="K116" s="1">
        <v>0</v>
      </c>
      <c r="L116" s="81">
        <v>0.39800000000000002</v>
      </c>
      <c r="M116" s="1">
        <v>0</v>
      </c>
      <c r="N116" s="1" t="s">
        <v>91</v>
      </c>
      <c r="O116" s="1" t="s">
        <v>91</v>
      </c>
      <c r="P116" s="1" t="s">
        <v>91</v>
      </c>
      <c r="Q116" s="1" t="s">
        <v>91</v>
      </c>
      <c r="R116" s="1" t="s">
        <v>91</v>
      </c>
      <c r="S116" s="1" t="s">
        <v>91</v>
      </c>
      <c r="T116" s="1" t="s">
        <v>91</v>
      </c>
      <c r="U116" s="1" t="s">
        <v>91</v>
      </c>
      <c r="V116" s="1" t="s">
        <v>91</v>
      </c>
      <c r="W116" s="1" t="s">
        <v>91</v>
      </c>
      <c r="X116" s="5" t="s">
        <v>278</v>
      </c>
    </row>
    <row r="117" spans="1:24" ht="54" x14ac:dyDescent="0.3">
      <c r="A117" s="4" t="s">
        <v>392</v>
      </c>
      <c r="B117" s="94" t="s">
        <v>257</v>
      </c>
      <c r="C117" s="4" t="s">
        <v>258</v>
      </c>
      <c r="D117" s="1" t="s">
        <v>91</v>
      </c>
      <c r="E117" s="1" t="s">
        <v>91</v>
      </c>
      <c r="F117" s="1" t="s">
        <v>91</v>
      </c>
      <c r="G117" s="1" t="s">
        <v>91</v>
      </c>
      <c r="H117" s="1" t="s">
        <v>91</v>
      </c>
      <c r="I117" s="1">
        <f t="shared" si="150"/>
        <v>0.246</v>
      </c>
      <c r="J117" s="1">
        <v>0</v>
      </c>
      <c r="K117" s="1">
        <v>0</v>
      </c>
      <c r="L117" s="81">
        <v>0.246</v>
      </c>
      <c r="M117" s="1">
        <v>0</v>
      </c>
      <c r="N117" s="1" t="s">
        <v>91</v>
      </c>
      <c r="O117" s="1" t="s">
        <v>91</v>
      </c>
      <c r="P117" s="1" t="s">
        <v>91</v>
      </c>
      <c r="Q117" s="1" t="s">
        <v>91</v>
      </c>
      <c r="R117" s="1" t="s">
        <v>91</v>
      </c>
      <c r="S117" s="1" t="s">
        <v>91</v>
      </c>
      <c r="T117" s="1" t="s">
        <v>91</v>
      </c>
      <c r="U117" s="1" t="s">
        <v>91</v>
      </c>
      <c r="V117" s="1" t="s">
        <v>91</v>
      </c>
      <c r="W117" s="1" t="s">
        <v>91</v>
      </c>
      <c r="X117" s="5" t="s">
        <v>279</v>
      </c>
    </row>
    <row r="118" spans="1:24" ht="54" x14ac:dyDescent="0.3">
      <c r="A118" s="4" t="s">
        <v>393</v>
      </c>
      <c r="B118" s="94" t="s">
        <v>260</v>
      </c>
      <c r="C118" s="4" t="s">
        <v>261</v>
      </c>
      <c r="D118" s="1" t="s">
        <v>91</v>
      </c>
      <c r="E118" s="1" t="s">
        <v>91</v>
      </c>
      <c r="F118" s="1" t="s">
        <v>91</v>
      </c>
      <c r="G118" s="1" t="s">
        <v>91</v>
      </c>
      <c r="H118" s="1" t="s">
        <v>91</v>
      </c>
      <c r="I118" s="1">
        <f t="shared" si="150"/>
        <v>0.124</v>
      </c>
      <c r="J118" s="1">
        <v>0</v>
      </c>
      <c r="K118" s="1">
        <v>0</v>
      </c>
      <c r="L118" s="81">
        <v>0.124</v>
      </c>
      <c r="M118" s="1">
        <v>0</v>
      </c>
      <c r="N118" s="1" t="s">
        <v>91</v>
      </c>
      <c r="O118" s="1" t="s">
        <v>91</v>
      </c>
      <c r="P118" s="1" t="s">
        <v>91</v>
      </c>
      <c r="Q118" s="1" t="s">
        <v>91</v>
      </c>
      <c r="R118" s="1" t="s">
        <v>91</v>
      </c>
      <c r="S118" s="1" t="s">
        <v>91</v>
      </c>
      <c r="T118" s="1" t="s">
        <v>91</v>
      </c>
      <c r="U118" s="1" t="s">
        <v>91</v>
      </c>
      <c r="V118" s="1" t="s">
        <v>91</v>
      </c>
      <c r="W118" s="1" t="s">
        <v>91</v>
      </c>
      <c r="X118" s="5" t="s">
        <v>280</v>
      </c>
    </row>
    <row r="119" spans="1:24" ht="54" x14ac:dyDescent="0.3">
      <c r="A119" s="4" t="s">
        <v>402</v>
      </c>
      <c r="B119" s="94" t="s">
        <v>263</v>
      </c>
      <c r="C119" s="4" t="s">
        <v>264</v>
      </c>
      <c r="D119" s="1" t="s">
        <v>91</v>
      </c>
      <c r="E119" s="1" t="s">
        <v>91</v>
      </c>
      <c r="F119" s="1" t="s">
        <v>91</v>
      </c>
      <c r="G119" s="1" t="s">
        <v>91</v>
      </c>
      <c r="H119" s="1" t="s">
        <v>91</v>
      </c>
      <c r="I119" s="1">
        <f t="shared" si="150"/>
        <v>0.317</v>
      </c>
      <c r="J119" s="1">
        <v>0</v>
      </c>
      <c r="K119" s="1">
        <v>0</v>
      </c>
      <c r="L119" s="81">
        <v>0.317</v>
      </c>
      <c r="M119" s="1">
        <v>0</v>
      </c>
      <c r="N119" s="1" t="s">
        <v>91</v>
      </c>
      <c r="O119" s="1" t="s">
        <v>91</v>
      </c>
      <c r="P119" s="1" t="s">
        <v>91</v>
      </c>
      <c r="Q119" s="1" t="s">
        <v>91</v>
      </c>
      <c r="R119" s="1" t="s">
        <v>91</v>
      </c>
      <c r="S119" s="1" t="s">
        <v>91</v>
      </c>
      <c r="T119" s="1" t="s">
        <v>91</v>
      </c>
      <c r="U119" s="1" t="s">
        <v>91</v>
      </c>
      <c r="V119" s="1" t="s">
        <v>91</v>
      </c>
      <c r="W119" s="1" t="s">
        <v>91</v>
      </c>
      <c r="X119" s="5" t="s">
        <v>281</v>
      </c>
    </row>
    <row r="120" spans="1:24" s="57" customFormat="1" ht="31.2" x14ac:dyDescent="0.3">
      <c r="A120" s="54" t="s">
        <v>84</v>
      </c>
      <c r="B120" s="60" t="s">
        <v>85</v>
      </c>
      <c r="C120" s="56" t="s">
        <v>31</v>
      </c>
      <c r="D120" s="75" t="s">
        <v>91</v>
      </c>
      <c r="E120" s="3" t="s">
        <v>91</v>
      </c>
      <c r="F120" s="3" t="s">
        <v>91</v>
      </c>
      <c r="G120" s="3" t="s">
        <v>91</v>
      </c>
      <c r="H120" s="3" t="s">
        <v>91</v>
      </c>
      <c r="I120" s="3" t="s">
        <v>91</v>
      </c>
      <c r="J120" s="3" t="s">
        <v>91</v>
      </c>
      <c r="K120" s="3" t="s">
        <v>91</v>
      </c>
      <c r="L120" s="3" t="s">
        <v>91</v>
      </c>
      <c r="M120" s="3" t="s">
        <v>91</v>
      </c>
      <c r="N120" s="3" t="s">
        <v>91</v>
      </c>
      <c r="O120" s="3" t="s">
        <v>91</v>
      </c>
      <c r="P120" s="3" t="s">
        <v>91</v>
      </c>
      <c r="Q120" s="3" t="s">
        <v>91</v>
      </c>
      <c r="R120" s="3" t="s">
        <v>91</v>
      </c>
      <c r="S120" s="3" t="s">
        <v>91</v>
      </c>
      <c r="T120" s="3" t="s">
        <v>91</v>
      </c>
      <c r="U120" s="3" t="s">
        <v>91</v>
      </c>
      <c r="V120" s="3" t="s">
        <v>91</v>
      </c>
      <c r="W120" s="3" t="s">
        <v>91</v>
      </c>
      <c r="X120" s="93" t="s">
        <v>91</v>
      </c>
    </row>
    <row r="121" spans="1:24" s="57" customFormat="1" x14ac:dyDescent="0.3">
      <c r="A121" s="52" t="s">
        <v>86</v>
      </c>
      <c r="B121" s="96" t="s">
        <v>87</v>
      </c>
      <c r="C121" s="56" t="s">
        <v>31</v>
      </c>
      <c r="D121" s="3">
        <f t="shared" ref="D121:K121" si="151">SUM(D122:D126)</f>
        <v>2.8</v>
      </c>
      <c r="E121" s="3">
        <f t="shared" si="151"/>
        <v>0</v>
      </c>
      <c r="F121" s="3">
        <f t="shared" si="151"/>
        <v>0</v>
      </c>
      <c r="G121" s="3">
        <f t="shared" si="151"/>
        <v>2.8</v>
      </c>
      <c r="H121" s="3">
        <f t="shared" si="151"/>
        <v>0</v>
      </c>
      <c r="I121" s="3">
        <f t="shared" si="151"/>
        <v>5.7291983000000002</v>
      </c>
      <c r="J121" s="3">
        <f t="shared" si="151"/>
        <v>0</v>
      </c>
      <c r="K121" s="3">
        <f t="shared" si="151"/>
        <v>0</v>
      </c>
      <c r="L121" s="3">
        <f>SUM(L122:L126)</f>
        <v>5.7291983000000002</v>
      </c>
      <c r="M121" s="3">
        <f t="shared" ref="M121" si="152">SUM(M122:M124)</f>
        <v>0</v>
      </c>
      <c r="N121" s="3">
        <f t="shared" si="127"/>
        <v>2.9291983000000004</v>
      </c>
      <c r="O121" s="3">
        <f t="shared" si="128"/>
        <v>104.61422500000002</v>
      </c>
      <c r="P121" s="3">
        <f t="shared" si="129"/>
        <v>0</v>
      </c>
      <c r="Q121" s="3" t="e">
        <f t="shared" si="130"/>
        <v>#DIV/0!</v>
      </c>
      <c r="R121" s="3">
        <f t="shared" si="131"/>
        <v>0</v>
      </c>
      <c r="S121" s="3" t="e">
        <f t="shared" si="132"/>
        <v>#DIV/0!</v>
      </c>
      <c r="T121" s="3">
        <f t="shared" si="133"/>
        <v>2.9291983000000004</v>
      </c>
      <c r="U121" s="3">
        <f t="shared" si="134"/>
        <v>104.61422500000002</v>
      </c>
      <c r="V121" s="3">
        <f t="shared" si="135"/>
        <v>0</v>
      </c>
      <c r="W121" s="3" t="e">
        <f t="shared" si="136"/>
        <v>#DIV/0!</v>
      </c>
      <c r="X121" s="93" t="s">
        <v>91</v>
      </c>
    </row>
    <row r="122" spans="1:24" ht="31.2" x14ac:dyDescent="0.3">
      <c r="A122" s="4" t="s">
        <v>88</v>
      </c>
      <c r="B122" s="87" t="s">
        <v>139</v>
      </c>
      <c r="C122" s="35" t="s">
        <v>140</v>
      </c>
      <c r="D122" s="1">
        <f>SUM(E122:H122)</f>
        <v>0.88</v>
      </c>
      <c r="E122" s="1">
        <v>0</v>
      </c>
      <c r="F122" s="1">
        <v>0</v>
      </c>
      <c r="G122" s="1">
        <v>0.88</v>
      </c>
      <c r="H122" s="1">
        <v>0</v>
      </c>
      <c r="I122" s="1">
        <f>SUM(J122:M122)</f>
        <v>0</v>
      </c>
      <c r="J122" s="1">
        <v>0</v>
      </c>
      <c r="K122" s="1">
        <v>0</v>
      </c>
      <c r="L122" s="81">
        <v>0</v>
      </c>
      <c r="M122" s="1">
        <v>0</v>
      </c>
      <c r="N122" s="1">
        <f>I122-D122</f>
        <v>-0.88</v>
      </c>
      <c r="O122" s="1">
        <f>N122/D122*100</f>
        <v>-100</v>
      </c>
      <c r="P122" s="1">
        <f t="shared" si="129"/>
        <v>0</v>
      </c>
      <c r="Q122" s="1" t="e">
        <f t="shared" si="130"/>
        <v>#DIV/0!</v>
      </c>
      <c r="R122" s="1">
        <f t="shared" si="131"/>
        <v>0</v>
      </c>
      <c r="S122" s="1" t="e">
        <f t="shared" si="132"/>
        <v>#DIV/0!</v>
      </c>
      <c r="T122" s="1">
        <f t="shared" si="133"/>
        <v>-0.88</v>
      </c>
      <c r="U122" s="1">
        <f t="shared" si="134"/>
        <v>-100</v>
      </c>
      <c r="V122" s="1">
        <f t="shared" si="135"/>
        <v>0</v>
      </c>
      <c r="W122" s="1" t="e">
        <f t="shared" si="136"/>
        <v>#DIV/0!</v>
      </c>
      <c r="X122" s="5" t="s">
        <v>240</v>
      </c>
    </row>
    <row r="123" spans="1:24" ht="31.2" x14ac:dyDescent="0.3">
      <c r="A123" s="4" t="s">
        <v>89</v>
      </c>
      <c r="B123" s="87" t="s">
        <v>211</v>
      </c>
      <c r="C123" s="35" t="s">
        <v>212</v>
      </c>
      <c r="D123" s="1">
        <f t="shared" ref="D123:D124" si="153">SUM(E123:H123)</f>
        <v>0.96</v>
      </c>
      <c r="E123" s="1">
        <v>0</v>
      </c>
      <c r="F123" s="1">
        <v>0</v>
      </c>
      <c r="G123" s="1">
        <v>0.96</v>
      </c>
      <c r="H123" s="1">
        <v>0</v>
      </c>
      <c r="I123" s="1">
        <f t="shared" ref="I123:I124" si="154">SUM(J123:M123)</f>
        <v>0.71908673999999995</v>
      </c>
      <c r="J123" s="1">
        <v>0</v>
      </c>
      <c r="K123" s="1">
        <v>0</v>
      </c>
      <c r="L123" s="81">
        <v>0.71908673999999995</v>
      </c>
      <c r="M123" s="1">
        <v>0</v>
      </c>
      <c r="N123" s="1">
        <f>I123-D123</f>
        <v>-0.24091326000000002</v>
      </c>
      <c r="O123" s="1">
        <f>N123/D123*100</f>
        <v>-25.095131250000001</v>
      </c>
      <c r="P123" s="1">
        <f t="shared" si="129"/>
        <v>0</v>
      </c>
      <c r="Q123" s="1" t="e">
        <f t="shared" si="130"/>
        <v>#DIV/0!</v>
      </c>
      <c r="R123" s="1">
        <f t="shared" si="131"/>
        <v>0</v>
      </c>
      <c r="S123" s="1" t="e">
        <f t="shared" si="132"/>
        <v>#DIV/0!</v>
      </c>
      <c r="T123" s="1">
        <f t="shared" si="133"/>
        <v>-0.24091326000000002</v>
      </c>
      <c r="U123" s="1">
        <f t="shared" si="134"/>
        <v>-25.095131250000001</v>
      </c>
      <c r="V123" s="1">
        <f t="shared" si="135"/>
        <v>0</v>
      </c>
      <c r="W123" s="1" t="e">
        <f t="shared" si="136"/>
        <v>#DIV/0!</v>
      </c>
      <c r="X123" s="5" t="s">
        <v>241</v>
      </c>
    </row>
    <row r="124" spans="1:24" ht="31.2" x14ac:dyDescent="0.3">
      <c r="A124" s="4" t="s">
        <v>90</v>
      </c>
      <c r="B124" s="49" t="s">
        <v>213</v>
      </c>
      <c r="C124" s="35" t="s">
        <v>127</v>
      </c>
      <c r="D124" s="1">
        <f t="shared" si="153"/>
        <v>0.96</v>
      </c>
      <c r="E124" s="1">
        <v>0</v>
      </c>
      <c r="F124" s="1">
        <v>0</v>
      </c>
      <c r="G124" s="1">
        <v>0.96</v>
      </c>
      <c r="H124" s="1">
        <v>0</v>
      </c>
      <c r="I124" s="1">
        <f t="shared" si="154"/>
        <v>0.13700000000000001</v>
      </c>
      <c r="J124" s="1">
        <v>0</v>
      </c>
      <c r="K124" s="1">
        <v>0</v>
      </c>
      <c r="L124" s="81">
        <v>0.13700000000000001</v>
      </c>
      <c r="M124" s="1">
        <v>0</v>
      </c>
      <c r="N124" s="1">
        <f>I124-D124</f>
        <v>-0.82299999999999995</v>
      </c>
      <c r="O124" s="1">
        <f>N124/D124*100</f>
        <v>-85.729166666666671</v>
      </c>
      <c r="P124" s="1">
        <f t="shared" si="129"/>
        <v>0</v>
      </c>
      <c r="Q124" s="1" t="e">
        <f t="shared" si="130"/>
        <v>#DIV/0!</v>
      </c>
      <c r="R124" s="1">
        <f t="shared" si="131"/>
        <v>0</v>
      </c>
      <c r="S124" s="1" t="e">
        <f t="shared" si="132"/>
        <v>#DIV/0!</v>
      </c>
      <c r="T124" s="1">
        <f t="shared" si="133"/>
        <v>-0.82299999999999995</v>
      </c>
      <c r="U124" s="1">
        <f t="shared" si="134"/>
        <v>-85.729166666666671</v>
      </c>
      <c r="V124" s="1">
        <f t="shared" si="135"/>
        <v>0</v>
      </c>
      <c r="W124" s="1" t="e">
        <f t="shared" si="136"/>
        <v>#DIV/0!</v>
      </c>
      <c r="X124" s="5" t="s">
        <v>242</v>
      </c>
    </row>
    <row r="125" spans="1:24" ht="31.2" x14ac:dyDescent="0.3">
      <c r="A125" s="4" t="s">
        <v>340</v>
      </c>
      <c r="B125" s="5" t="s">
        <v>341</v>
      </c>
      <c r="C125" s="5" t="s">
        <v>342</v>
      </c>
      <c r="D125" s="1" t="s">
        <v>91</v>
      </c>
      <c r="E125" s="1" t="s">
        <v>91</v>
      </c>
      <c r="F125" s="1" t="s">
        <v>91</v>
      </c>
      <c r="G125" s="1" t="s">
        <v>91</v>
      </c>
      <c r="H125" s="1" t="s">
        <v>91</v>
      </c>
      <c r="I125" s="1">
        <f t="shared" ref="I125:I126" si="155">SUM(J125:M125)</f>
        <v>2.923112996</v>
      </c>
      <c r="J125" s="1">
        <v>0</v>
      </c>
      <c r="K125" s="1">
        <v>0</v>
      </c>
      <c r="L125" s="81">
        <v>2.923112996</v>
      </c>
      <c r="M125" s="1">
        <v>0</v>
      </c>
      <c r="N125" s="1" t="s">
        <v>91</v>
      </c>
      <c r="O125" s="1" t="s">
        <v>91</v>
      </c>
      <c r="P125" s="1" t="s">
        <v>91</v>
      </c>
      <c r="Q125" s="1" t="s">
        <v>91</v>
      </c>
      <c r="R125" s="1" t="s">
        <v>91</v>
      </c>
      <c r="S125" s="1" t="s">
        <v>91</v>
      </c>
      <c r="T125" s="1" t="s">
        <v>91</v>
      </c>
      <c r="U125" s="1" t="s">
        <v>91</v>
      </c>
      <c r="V125" s="1" t="s">
        <v>91</v>
      </c>
      <c r="W125" s="1" t="s">
        <v>91</v>
      </c>
      <c r="X125" s="5" t="s">
        <v>346</v>
      </c>
    </row>
    <row r="126" spans="1:24" ht="31.2" x14ac:dyDescent="0.3">
      <c r="A126" s="4" t="s">
        <v>343</v>
      </c>
      <c r="B126" s="87" t="s">
        <v>344</v>
      </c>
      <c r="C126" s="35" t="s">
        <v>345</v>
      </c>
      <c r="D126" s="1" t="s">
        <v>91</v>
      </c>
      <c r="E126" s="1" t="s">
        <v>91</v>
      </c>
      <c r="F126" s="1" t="s">
        <v>91</v>
      </c>
      <c r="G126" s="1" t="s">
        <v>91</v>
      </c>
      <c r="H126" s="1" t="s">
        <v>91</v>
      </c>
      <c r="I126" s="1">
        <f t="shared" si="155"/>
        <v>1.9499985639999999</v>
      </c>
      <c r="J126" s="1">
        <v>0</v>
      </c>
      <c r="K126" s="1">
        <v>0</v>
      </c>
      <c r="L126" s="81">
        <v>1.9499985639999999</v>
      </c>
      <c r="M126" s="1">
        <v>0</v>
      </c>
      <c r="N126" s="1" t="s">
        <v>91</v>
      </c>
      <c r="O126" s="1" t="s">
        <v>91</v>
      </c>
      <c r="P126" s="1" t="s">
        <v>91</v>
      </c>
      <c r="Q126" s="1" t="s">
        <v>91</v>
      </c>
      <c r="R126" s="1" t="s">
        <v>91</v>
      </c>
      <c r="S126" s="1" t="s">
        <v>91</v>
      </c>
      <c r="T126" s="1" t="s">
        <v>91</v>
      </c>
      <c r="U126" s="1" t="s">
        <v>91</v>
      </c>
      <c r="V126" s="1" t="s">
        <v>91</v>
      </c>
      <c r="W126" s="1" t="s">
        <v>91</v>
      </c>
      <c r="X126" s="35" t="s">
        <v>347</v>
      </c>
    </row>
  </sheetData>
  <mergeCells count="33">
    <mergeCell ref="I7:R7"/>
    <mergeCell ref="V2:X2"/>
    <mergeCell ref="A3:X3"/>
    <mergeCell ref="I4:J4"/>
    <mergeCell ref="I6:R6"/>
    <mergeCell ref="K4:L4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8">
      <formula1>900</formula1>
    </dataValidation>
  </dataValidations>
  <pageMargins left="0" right="0" top="0" bottom="0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</vt:lpstr>
      <vt:lpstr>'9 месяцев'!Заголовки_для_печати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2023-11-13T09:13:06Z</cp:lastPrinted>
  <dcterms:created xsi:type="dcterms:W3CDTF">2019-04-08T08:58:51Z</dcterms:created>
  <dcterms:modified xsi:type="dcterms:W3CDTF">2023-11-13T13:55:44Z</dcterms:modified>
</cp:coreProperties>
</file>