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в ТЭК\2024г\ЕЖЕКВАРТАЛЬНЫЙ ОТЧЕТ ЗА 2024г (по 320)\4_ОТЧЕТ за 12 месяцев 2024г\J0214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45" i="1" l="1"/>
  <c r="R145" i="1"/>
  <c r="Q32" i="1"/>
  <c r="R32" i="1"/>
  <c r="Q33" i="1"/>
  <c r="R33" i="1"/>
  <c r="Q34" i="1"/>
  <c r="R34" i="1"/>
  <c r="Q41" i="1"/>
  <c r="R41" i="1"/>
  <c r="Q42" i="1"/>
  <c r="R42" i="1"/>
  <c r="Q100" i="1"/>
  <c r="R100" i="1"/>
  <c r="Q18" i="1"/>
  <c r="S147" i="1"/>
  <c r="S148" i="1"/>
  <c r="S149" i="1"/>
  <c r="S150" i="1"/>
  <c r="S151" i="1"/>
  <c r="S152" i="1"/>
  <c r="S153" i="1"/>
  <c r="S154" i="1"/>
  <c r="S155" i="1"/>
  <c r="S156" i="1"/>
  <c r="S157" i="1"/>
  <c r="S146" i="1"/>
  <c r="F107" i="1"/>
  <c r="F108" i="1"/>
  <c r="I94" i="1" l="1"/>
  <c r="J94" i="1"/>
  <c r="K94" i="1"/>
  <c r="L94" i="1"/>
  <c r="M94" i="1"/>
  <c r="N94" i="1"/>
  <c r="O94" i="1"/>
  <c r="P94" i="1"/>
  <c r="P23" i="1" l="1"/>
  <c r="P22" i="1"/>
  <c r="F105" i="1" l="1"/>
  <c r="F106" i="1"/>
  <c r="F109" i="1"/>
  <c r="F110" i="1"/>
  <c r="F111" i="1"/>
  <c r="F112" i="1"/>
  <c r="F113" i="1"/>
  <c r="F114" i="1"/>
  <c r="F115" i="1"/>
  <c r="F116" i="1"/>
  <c r="F117" i="1"/>
  <c r="F118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01" i="1"/>
  <c r="F102" i="1"/>
  <c r="F103" i="1"/>
  <c r="F95" i="1"/>
  <c r="F150" i="1"/>
  <c r="F151" i="1"/>
  <c r="F152" i="1"/>
  <c r="F153" i="1"/>
  <c r="F154" i="1"/>
  <c r="F155" i="1"/>
  <c r="F156" i="1"/>
  <c r="F157" i="1"/>
  <c r="F158" i="1"/>
  <c r="F146" i="1"/>
  <c r="F147" i="1"/>
  <c r="F148" i="1"/>
  <c r="U37" i="1"/>
  <c r="U38" i="1"/>
  <c r="U39" i="1"/>
  <c r="U40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9" i="1"/>
  <c r="U105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58" i="1"/>
  <c r="F44" i="1"/>
  <c r="F45" i="1"/>
  <c r="F46" i="1"/>
  <c r="F47" i="1"/>
  <c r="F48" i="1"/>
  <c r="Q48" i="1" s="1"/>
  <c r="F49" i="1"/>
  <c r="F50" i="1"/>
  <c r="F51" i="1"/>
  <c r="F52" i="1"/>
  <c r="Q52" i="1" s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Q67" i="1" s="1"/>
  <c r="F68" i="1"/>
  <c r="F69" i="1"/>
  <c r="F72" i="1"/>
  <c r="F73" i="1"/>
  <c r="F74" i="1"/>
  <c r="F76" i="1"/>
  <c r="F80" i="1"/>
  <c r="F81" i="1"/>
  <c r="F82" i="1"/>
  <c r="F83" i="1"/>
  <c r="F84" i="1"/>
  <c r="F85" i="1"/>
  <c r="F86" i="1"/>
  <c r="F87" i="1"/>
  <c r="F88" i="1"/>
  <c r="F90" i="1"/>
  <c r="F92" i="1"/>
  <c r="F43" i="1"/>
  <c r="Q43" i="1" s="1"/>
  <c r="F36" i="1"/>
  <c r="F37" i="1"/>
  <c r="F38" i="1"/>
  <c r="F40" i="1"/>
  <c r="N23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122" i="1"/>
  <c r="H121" i="1"/>
  <c r="H120" i="1"/>
  <c r="H119" i="1"/>
  <c r="H105" i="1"/>
  <c r="H126" i="1"/>
  <c r="H125" i="1"/>
  <c r="H124" i="1"/>
  <c r="H123" i="1"/>
  <c r="H138" i="1"/>
  <c r="Q45" i="1" l="1"/>
  <c r="Q68" i="1"/>
  <c r="Q60" i="1"/>
  <c r="Q56" i="1"/>
  <c r="Q44" i="1"/>
  <c r="Q49" i="1"/>
  <c r="Q63" i="1"/>
  <c r="Q51" i="1"/>
  <c r="Q47" i="1"/>
  <c r="R64" i="1"/>
  <c r="S64" i="1" s="1"/>
  <c r="Q66" i="1"/>
  <c r="Q62" i="1"/>
  <c r="Q58" i="1"/>
  <c r="Q54" i="1"/>
  <c r="Q50" i="1"/>
  <c r="Q46" i="1"/>
  <c r="Q65" i="1"/>
  <c r="Q61" i="1"/>
  <c r="Q57" i="1"/>
  <c r="Q53" i="1"/>
  <c r="Q105" i="1"/>
  <c r="Q64" i="1"/>
  <c r="Q59" i="1"/>
  <c r="Q55" i="1"/>
  <c r="G68" i="1"/>
  <c r="U68" i="1" s="1"/>
  <c r="R68" i="1" s="1"/>
  <c r="S68" i="1" s="1"/>
  <c r="G67" i="1"/>
  <c r="U67" i="1" s="1"/>
  <c r="R67" i="1" s="1"/>
  <c r="S67" i="1" s="1"/>
  <c r="G63" i="1"/>
  <c r="U63" i="1" s="1"/>
  <c r="R63" i="1" s="1"/>
  <c r="S63" i="1" s="1"/>
  <c r="G62" i="1"/>
  <c r="U62" i="1" s="1"/>
  <c r="R62" i="1" s="1"/>
  <c r="S62" i="1" s="1"/>
  <c r="G61" i="1"/>
  <c r="U61" i="1" s="1"/>
  <c r="R61" i="1" s="1"/>
  <c r="S61" i="1" s="1"/>
  <c r="G60" i="1"/>
  <c r="U60" i="1" s="1"/>
  <c r="R60" i="1" s="1"/>
  <c r="S60" i="1" s="1"/>
  <c r="G59" i="1"/>
  <c r="U59" i="1" s="1"/>
  <c r="R59" i="1" s="1"/>
  <c r="S59" i="1" s="1"/>
  <c r="G58" i="1"/>
  <c r="U58" i="1" s="1"/>
  <c r="R58" i="1" s="1"/>
  <c r="S58" i="1" s="1"/>
  <c r="G57" i="1"/>
  <c r="U57" i="1" s="1"/>
  <c r="R57" i="1" s="1"/>
  <c r="S57" i="1" s="1"/>
  <c r="G56" i="1"/>
  <c r="U56" i="1" s="1"/>
  <c r="R56" i="1" s="1"/>
  <c r="S56" i="1" s="1"/>
  <c r="G55" i="1"/>
  <c r="U55" i="1" s="1"/>
  <c r="R55" i="1" s="1"/>
  <c r="S55" i="1" s="1"/>
  <c r="G54" i="1"/>
  <c r="U54" i="1" s="1"/>
  <c r="R54" i="1" s="1"/>
  <c r="S54" i="1" s="1"/>
  <c r="G53" i="1"/>
  <c r="U53" i="1" s="1"/>
  <c r="R53" i="1" s="1"/>
  <c r="S53" i="1" s="1"/>
  <c r="G52" i="1"/>
  <c r="U52" i="1" s="1"/>
  <c r="R52" i="1" s="1"/>
  <c r="S52" i="1" s="1"/>
  <c r="G51" i="1"/>
  <c r="U51" i="1" s="1"/>
  <c r="R51" i="1" s="1"/>
  <c r="S51" i="1" s="1"/>
  <c r="G50" i="1"/>
  <c r="U50" i="1" s="1"/>
  <c r="R50" i="1" s="1"/>
  <c r="S50" i="1" s="1"/>
  <c r="G64" i="1"/>
  <c r="U64" i="1" s="1"/>
  <c r="G65" i="1"/>
  <c r="U65" i="1" s="1"/>
  <c r="R65" i="1" s="1"/>
  <c r="S65" i="1" s="1"/>
  <c r="G49" i="1"/>
  <c r="U49" i="1" s="1"/>
  <c r="R49" i="1" s="1"/>
  <c r="S49" i="1" s="1"/>
  <c r="G48" i="1"/>
  <c r="U48" i="1" s="1"/>
  <c r="R48" i="1" s="1"/>
  <c r="S48" i="1" s="1"/>
  <c r="G47" i="1"/>
  <c r="U47" i="1" s="1"/>
  <c r="R47" i="1" s="1"/>
  <c r="S47" i="1" s="1"/>
  <c r="G46" i="1"/>
  <c r="U46" i="1" s="1"/>
  <c r="R46" i="1" s="1"/>
  <c r="S46" i="1" s="1"/>
  <c r="G45" i="1"/>
  <c r="U45" i="1" s="1"/>
  <c r="R45" i="1" s="1"/>
  <c r="S45" i="1" s="1"/>
  <c r="G44" i="1"/>
  <c r="U44" i="1" s="1"/>
  <c r="R44" i="1" s="1"/>
  <c r="S44" i="1" s="1"/>
  <c r="G43" i="1"/>
  <c r="U43" i="1" s="1"/>
  <c r="R43" i="1" s="1"/>
  <c r="S43" i="1" s="1"/>
  <c r="D145" i="1"/>
  <c r="E145" i="1"/>
  <c r="I145" i="1"/>
  <c r="J145" i="1"/>
  <c r="K145" i="1"/>
  <c r="L145" i="1"/>
  <c r="M145" i="1"/>
  <c r="N145" i="1"/>
  <c r="O145" i="1"/>
  <c r="P145" i="1"/>
  <c r="G148" i="1"/>
  <c r="U148" i="1" s="1"/>
  <c r="G149" i="1"/>
  <c r="U149" i="1" s="1"/>
  <c r="G150" i="1"/>
  <c r="U150" i="1" s="1"/>
  <c r="G151" i="1"/>
  <c r="U151" i="1" s="1"/>
  <c r="G152" i="1"/>
  <c r="U152" i="1" s="1"/>
  <c r="G153" i="1"/>
  <c r="U153" i="1" s="1"/>
  <c r="G154" i="1"/>
  <c r="U154" i="1" s="1"/>
  <c r="G155" i="1"/>
  <c r="U155" i="1" s="1"/>
  <c r="G156" i="1"/>
  <c r="U156" i="1" s="1"/>
  <c r="G157" i="1"/>
  <c r="U157" i="1" s="1"/>
  <c r="G146" i="1"/>
  <c r="U146" i="1" s="1"/>
  <c r="H146" i="1"/>
  <c r="R146" i="1" s="1"/>
  <c r="H158" i="1"/>
  <c r="H157" i="1"/>
  <c r="H156" i="1"/>
  <c r="H153" i="1"/>
  <c r="R153" i="1" s="1"/>
  <c r="H152" i="1"/>
  <c r="R152" i="1" s="1"/>
  <c r="H151" i="1"/>
  <c r="H150" i="1"/>
  <c r="R150" i="1" s="1"/>
  <c r="H148" i="1"/>
  <c r="G147" i="1"/>
  <c r="U147" i="1" s="1"/>
  <c r="H147" i="1"/>
  <c r="H149" i="1"/>
  <c r="R149" i="1" s="1"/>
  <c r="F149" i="1"/>
  <c r="R156" i="1" l="1"/>
  <c r="R147" i="1"/>
  <c r="Q148" i="1"/>
  <c r="R148" i="1"/>
  <c r="Q157" i="1"/>
  <c r="R157" i="1"/>
  <c r="R151" i="1"/>
  <c r="Q153" i="1"/>
  <c r="Q152" i="1"/>
  <c r="Q156" i="1"/>
  <c r="Q151" i="1"/>
  <c r="Q150" i="1"/>
  <c r="Q149" i="1"/>
  <c r="G145" i="1"/>
  <c r="U145" i="1" s="1"/>
  <c r="Q146" i="1"/>
  <c r="Q147" i="1"/>
  <c r="H118" i="1" l="1"/>
  <c r="G118" i="1"/>
  <c r="U118" i="1" s="1"/>
  <c r="H117" i="1"/>
  <c r="G117" i="1"/>
  <c r="U117" i="1" s="1"/>
  <c r="H109" i="1"/>
  <c r="G109" i="1"/>
  <c r="U109" i="1" s="1"/>
  <c r="H108" i="1"/>
  <c r="G108" i="1"/>
  <c r="U108" i="1" s="1"/>
  <c r="H107" i="1"/>
  <c r="G107" i="1"/>
  <c r="U107" i="1" s="1"/>
  <c r="H106" i="1"/>
  <c r="G106" i="1"/>
  <c r="U106" i="1" s="1"/>
  <c r="H104" i="1"/>
  <c r="G104" i="1"/>
  <c r="U104" i="1" s="1"/>
  <c r="G115" i="1"/>
  <c r="U115" i="1" s="1"/>
  <c r="H115" i="1"/>
  <c r="G116" i="1"/>
  <c r="U116" i="1" s="1"/>
  <c r="H116" i="1"/>
  <c r="G114" i="1"/>
  <c r="U114" i="1" s="1"/>
  <c r="H114" i="1"/>
  <c r="G111" i="1"/>
  <c r="U111" i="1" s="1"/>
  <c r="H111" i="1"/>
  <c r="G112" i="1"/>
  <c r="U112" i="1" s="1"/>
  <c r="H112" i="1"/>
  <c r="G113" i="1"/>
  <c r="U113" i="1" s="1"/>
  <c r="H113" i="1"/>
  <c r="G110" i="1"/>
  <c r="U110" i="1" s="1"/>
  <c r="G103" i="1"/>
  <c r="U103" i="1" s="1"/>
  <c r="H103" i="1"/>
  <c r="H102" i="1"/>
  <c r="G102" i="1"/>
  <c r="U102" i="1" s="1"/>
  <c r="G101" i="1"/>
  <c r="U101" i="1" s="1"/>
  <c r="H101" i="1"/>
  <c r="G95" i="1"/>
  <c r="U95" i="1" s="1"/>
  <c r="G66" i="1"/>
  <c r="U66" i="1" s="1"/>
  <c r="R66" i="1" s="1"/>
  <c r="S66" i="1" s="1"/>
  <c r="G36" i="1"/>
  <c r="U36" i="1" s="1"/>
  <c r="F31" i="1"/>
  <c r="D24" i="1"/>
  <c r="E24" i="1"/>
  <c r="I24" i="1"/>
  <c r="J24" i="1"/>
  <c r="K24" i="1"/>
  <c r="M24" i="1"/>
  <c r="N24" i="1"/>
  <c r="O24" i="1"/>
  <c r="P24" i="1"/>
  <c r="G30" i="1"/>
  <c r="U30" i="1" s="1"/>
  <c r="H30" i="1"/>
  <c r="G31" i="1"/>
  <c r="U31" i="1" s="1"/>
  <c r="H31" i="1"/>
  <c r="G29" i="1"/>
  <c r="U29" i="1" s="1"/>
  <c r="G28" i="1"/>
  <c r="U28" i="1" s="1"/>
  <c r="G27" i="1"/>
  <c r="U27" i="1" s="1"/>
  <c r="H27" i="1"/>
  <c r="F27" i="1"/>
  <c r="G26" i="1"/>
  <c r="U26" i="1" s="1"/>
  <c r="G25" i="1"/>
  <c r="U25" i="1" s="1"/>
  <c r="R114" i="1" l="1"/>
  <c r="S114" i="1" s="1"/>
  <c r="Q114" i="1"/>
  <c r="R106" i="1"/>
  <c r="S106" i="1" s="1"/>
  <c r="Q106" i="1"/>
  <c r="R108" i="1"/>
  <c r="S108" i="1" s="1"/>
  <c r="Q108" i="1"/>
  <c r="R117" i="1"/>
  <c r="S117" i="1" s="1"/>
  <c r="Q117" i="1"/>
  <c r="R112" i="1"/>
  <c r="S112" i="1" s="1"/>
  <c r="Q112" i="1"/>
  <c r="R102" i="1"/>
  <c r="S102" i="1" s="1"/>
  <c r="Q102" i="1"/>
  <c r="R113" i="1"/>
  <c r="S113" i="1" s="1"/>
  <c r="Q113" i="1"/>
  <c r="R111" i="1"/>
  <c r="S111" i="1" s="1"/>
  <c r="Q111" i="1"/>
  <c r="R116" i="1"/>
  <c r="S116" i="1" s="1"/>
  <c r="Q116" i="1"/>
  <c r="R115" i="1"/>
  <c r="S115" i="1" s="1"/>
  <c r="Q115" i="1"/>
  <c r="R101" i="1"/>
  <c r="S101" i="1" s="1"/>
  <c r="Q101" i="1"/>
  <c r="Q103" i="1"/>
  <c r="R103" i="1"/>
  <c r="S103" i="1" s="1"/>
  <c r="R104" i="1"/>
  <c r="S104" i="1" s="1"/>
  <c r="Q107" i="1"/>
  <c r="R107" i="1"/>
  <c r="S107" i="1" s="1"/>
  <c r="Q109" i="1"/>
  <c r="R109" i="1"/>
  <c r="S109" i="1" s="1"/>
  <c r="R118" i="1"/>
  <c r="S118" i="1" s="1"/>
  <c r="Q118" i="1"/>
  <c r="Q27" i="1"/>
  <c r="R27" i="1"/>
  <c r="S27" i="1" s="1"/>
  <c r="R31" i="1"/>
  <c r="S31" i="1" s="1"/>
  <c r="R30" i="1"/>
  <c r="S30" i="1" s="1"/>
  <c r="G24" i="1"/>
  <c r="U24" i="1" s="1"/>
  <c r="Q31" i="1"/>
  <c r="H95" i="1" l="1"/>
  <c r="R95" i="1" l="1"/>
  <c r="S95" i="1" s="1"/>
  <c r="Q95" i="1"/>
  <c r="H132" i="1" l="1"/>
  <c r="H131" i="1"/>
  <c r="H130" i="1"/>
  <c r="H129" i="1"/>
  <c r="H128" i="1"/>
  <c r="H127" i="1"/>
  <c r="H110" i="1"/>
  <c r="R110" i="1" l="1"/>
  <c r="S110" i="1" s="1"/>
  <c r="Q110" i="1"/>
  <c r="H39" i="1"/>
  <c r="H155" i="1" l="1"/>
  <c r="R155" i="1" s="1"/>
  <c r="H154" i="1"/>
  <c r="R154" i="1" s="1"/>
  <c r="F145" i="1"/>
  <c r="H143" i="1"/>
  <c r="H142" i="1"/>
  <c r="H141" i="1"/>
  <c r="H140" i="1"/>
  <c r="H139" i="1"/>
  <c r="H137" i="1"/>
  <c r="H136" i="1"/>
  <c r="H135" i="1"/>
  <c r="H134" i="1"/>
  <c r="H133" i="1"/>
  <c r="P100" i="1"/>
  <c r="O100" i="1"/>
  <c r="N100" i="1"/>
  <c r="M100" i="1"/>
  <c r="L100" i="1"/>
  <c r="K100" i="1"/>
  <c r="J100" i="1"/>
  <c r="I100" i="1"/>
  <c r="E100" i="1"/>
  <c r="H98" i="1"/>
  <c r="G98" i="1"/>
  <c r="F98" i="1"/>
  <c r="F97" i="1" s="1"/>
  <c r="P97" i="1"/>
  <c r="O97" i="1"/>
  <c r="N97" i="1"/>
  <c r="M97" i="1"/>
  <c r="L97" i="1"/>
  <c r="K97" i="1"/>
  <c r="J97" i="1"/>
  <c r="I97" i="1"/>
  <c r="E97" i="1"/>
  <c r="D97" i="1"/>
  <c r="H96" i="1"/>
  <c r="G96" i="1"/>
  <c r="F96" i="1"/>
  <c r="E94" i="1"/>
  <c r="D94" i="1"/>
  <c r="H92" i="1"/>
  <c r="P42" i="1"/>
  <c r="P41" i="1" s="1"/>
  <c r="O42" i="1"/>
  <c r="O41" i="1" s="1"/>
  <c r="N42" i="1"/>
  <c r="N41" i="1" s="1"/>
  <c r="M42" i="1"/>
  <c r="M41" i="1" s="1"/>
  <c r="L42" i="1"/>
  <c r="L41" i="1" s="1"/>
  <c r="K42" i="1"/>
  <c r="K41" i="1" s="1"/>
  <c r="J42" i="1"/>
  <c r="J41" i="1" s="1"/>
  <c r="I42" i="1"/>
  <c r="E42" i="1"/>
  <c r="E41" i="1" s="1"/>
  <c r="H40" i="1"/>
  <c r="H38" i="1"/>
  <c r="H37" i="1"/>
  <c r="H36" i="1"/>
  <c r="H35" i="1"/>
  <c r="G35" i="1"/>
  <c r="F35" i="1"/>
  <c r="F34" i="1" s="1"/>
  <c r="F33" i="1" s="1"/>
  <c r="P34" i="1"/>
  <c r="P33" i="1" s="1"/>
  <c r="O34" i="1"/>
  <c r="O33" i="1" s="1"/>
  <c r="N34" i="1"/>
  <c r="N33" i="1" s="1"/>
  <c r="M34" i="1"/>
  <c r="M33" i="1" s="1"/>
  <c r="L34" i="1"/>
  <c r="L33" i="1" s="1"/>
  <c r="K34" i="1"/>
  <c r="K33" i="1" s="1"/>
  <c r="J34" i="1"/>
  <c r="J33" i="1" s="1"/>
  <c r="I34" i="1"/>
  <c r="E34" i="1"/>
  <c r="E33" i="1" s="1"/>
  <c r="D34" i="1"/>
  <c r="D33" i="1" s="1"/>
  <c r="F30" i="1"/>
  <c r="Q30" i="1" s="1"/>
  <c r="H29" i="1"/>
  <c r="R29" i="1" s="1"/>
  <c r="S29" i="1" s="1"/>
  <c r="F29" i="1"/>
  <c r="H28" i="1"/>
  <c r="R28" i="1" s="1"/>
  <c r="S28" i="1" s="1"/>
  <c r="F28" i="1"/>
  <c r="L26" i="1"/>
  <c r="F26" i="1"/>
  <c r="H25" i="1"/>
  <c r="F25" i="1"/>
  <c r="P21" i="1"/>
  <c r="P20" i="1" s="1"/>
  <c r="O21" i="1"/>
  <c r="O20" i="1" s="1"/>
  <c r="N21" i="1"/>
  <c r="N20" i="1" s="1"/>
  <c r="M21" i="1"/>
  <c r="M20" i="1" s="1"/>
  <c r="K21" i="1"/>
  <c r="K20" i="1" s="1"/>
  <c r="J21" i="1"/>
  <c r="J20" i="1" s="1"/>
  <c r="E21" i="1"/>
  <c r="E20" i="1" s="1"/>
  <c r="D21" i="1"/>
  <c r="D20" i="1" s="1"/>
  <c r="H23" i="1"/>
  <c r="G23" i="1"/>
  <c r="U23" i="1" s="1"/>
  <c r="F23" i="1"/>
  <c r="H22" i="1"/>
  <c r="G22" i="1"/>
  <c r="U22" i="1" s="1"/>
  <c r="F22" i="1"/>
  <c r="H97" i="1" l="1"/>
  <c r="G34" i="1"/>
  <c r="U35" i="1"/>
  <c r="H94" i="1"/>
  <c r="R94" i="1" s="1"/>
  <c r="S94" i="1" s="1"/>
  <c r="G97" i="1"/>
  <c r="U97" i="1" s="1"/>
  <c r="U98" i="1"/>
  <c r="R98" i="1" s="1"/>
  <c r="S98" i="1" s="1"/>
  <c r="G94" i="1"/>
  <c r="U94" i="1" s="1"/>
  <c r="U96" i="1"/>
  <c r="R96" i="1" s="1"/>
  <c r="S96" i="1" s="1"/>
  <c r="H145" i="1"/>
  <c r="Q155" i="1"/>
  <c r="D93" i="1"/>
  <c r="K93" i="1"/>
  <c r="K32" i="1" s="1"/>
  <c r="L24" i="1"/>
  <c r="L21" i="1" s="1"/>
  <c r="L20" i="1" s="1"/>
  <c r="D42" i="1"/>
  <c r="D41" i="1" s="1"/>
  <c r="D32" i="1" s="1"/>
  <c r="Q28" i="1"/>
  <c r="F24" i="1"/>
  <c r="F21" i="1" s="1"/>
  <c r="F20" i="1" s="1"/>
  <c r="R35" i="1"/>
  <c r="S35" i="1" s="1"/>
  <c r="R25" i="1"/>
  <c r="S25" i="1" s="1"/>
  <c r="Q36" i="1"/>
  <c r="R36" i="1"/>
  <c r="S36" i="1" s="1"/>
  <c r="Q29" i="1"/>
  <c r="Q25" i="1"/>
  <c r="I41" i="1"/>
  <c r="Q96" i="1"/>
  <c r="Q94" i="1" s="1"/>
  <c r="G21" i="1"/>
  <c r="O93" i="1"/>
  <c r="O32" i="1" s="1"/>
  <c r="M93" i="1"/>
  <c r="M32" i="1" s="1"/>
  <c r="M18" i="1" s="1"/>
  <c r="M19" i="1" s="1"/>
  <c r="E32" i="1"/>
  <c r="L93" i="1"/>
  <c r="L32" i="1" s="1"/>
  <c r="P93" i="1"/>
  <c r="P32" i="1" s="1"/>
  <c r="Q154" i="1"/>
  <c r="Q97" i="1"/>
  <c r="E93" i="1"/>
  <c r="J93" i="1"/>
  <c r="J32" i="1" s="1"/>
  <c r="N93" i="1"/>
  <c r="N32" i="1" s="1"/>
  <c r="G100" i="1"/>
  <c r="U100" i="1" s="1"/>
  <c r="Q22" i="1"/>
  <c r="H26" i="1"/>
  <c r="R26" i="1" s="1"/>
  <c r="S26" i="1" s="1"/>
  <c r="F94" i="1"/>
  <c r="F93" i="1" s="1"/>
  <c r="Q98" i="1"/>
  <c r="G42" i="1"/>
  <c r="R23" i="1"/>
  <c r="S23" i="1" s="1"/>
  <c r="H34" i="1"/>
  <c r="H33" i="1" s="1"/>
  <c r="Q35" i="1"/>
  <c r="Q23" i="1"/>
  <c r="I33" i="1"/>
  <c r="H100" i="1"/>
  <c r="H42" i="1"/>
  <c r="R22" i="1"/>
  <c r="S22" i="1" s="1"/>
  <c r="I21" i="1"/>
  <c r="I93" i="1"/>
  <c r="H93" i="1" l="1"/>
  <c r="G20" i="1"/>
  <c r="U20" i="1" s="1"/>
  <c r="U21" i="1"/>
  <c r="G33" i="1"/>
  <c r="U33" i="1" s="1"/>
  <c r="U34" i="1"/>
  <c r="G41" i="1"/>
  <c r="U41" i="1" s="1"/>
  <c r="U42" i="1"/>
  <c r="R97" i="1"/>
  <c r="S97" i="1" s="1"/>
  <c r="E18" i="1"/>
  <c r="E19" i="1" s="1"/>
  <c r="H24" i="1"/>
  <c r="H21" i="1" s="1"/>
  <c r="Q26" i="1"/>
  <c r="Q93" i="1"/>
  <c r="Q21" i="1"/>
  <c r="Q20" i="1" s="1"/>
  <c r="O18" i="1"/>
  <c r="O19" i="1" s="1"/>
  <c r="P18" i="1"/>
  <c r="P19" i="1" s="1"/>
  <c r="N18" i="1"/>
  <c r="N19" i="1" s="1"/>
  <c r="F42" i="1"/>
  <c r="F41" i="1" s="1"/>
  <c r="F32" i="1" s="1"/>
  <c r="K18" i="1"/>
  <c r="K19" i="1" s="1"/>
  <c r="L18" i="1"/>
  <c r="L19" i="1" s="1"/>
  <c r="J18" i="1"/>
  <c r="J19" i="1" s="1"/>
  <c r="H41" i="1"/>
  <c r="I32" i="1"/>
  <c r="I20" i="1"/>
  <c r="R24" i="1" l="1"/>
  <c r="S24" i="1" s="1"/>
  <c r="H20" i="1"/>
  <c r="R20" i="1" s="1"/>
  <c r="S20" i="1" s="1"/>
  <c r="R21" i="1"/>
  <c r="S21" i="1" s="1"/>
  <c r="I18" i="1"/>
  <c r="H32" i="1"/>
  <c r="I19" i="1" l="1"/>
  <c r="H18" i="1"/>
  <c r="H19" i="1" l="1"/>
  <c r="G93" i="1"/>
  <c r="G32" i="1" l="1"/>
  <c r="U32" i="1" s="1"/>
  <c r="U93" i="1"/>
  <c r="R93" i="1" s="1"/>
  <c r="S93" i="1" s="1"/>
  <c r="G18" i="1" l="1"/>
  <c r="F104" i="1"/>
  <c r="D100" i="1"/>
  <c r="D18" i="1" s="1"/>
  <c r="D19" i="1" s="1"/>
  <c r="G19" i="1" l="1"/>
  <c r="U19" i="1" s="1"/>
  <c r="R19" i="1" s="1"/>
  <c r="S19" i="1" s="1"/>
  <c r="U18" i="1"/>
  <c r="R18" i="1" s="1"/>
  <c r="S18" i="1" s="1"/>
  <c r="F100" i="1"/>
  <c r="Q104" i="1"/>
  <c r="Q19" i="1" s="1"/>
  <c r="F18" i="1" l="1"/>
  <c r="F19" i="1" s="1"/>
</calcChain>
</file>

<file path=xl/sharedStrings.xml><?xml version="1.0" encoding="utf-8"?>
<sst xmlns="http://schemas.openxmlformats.org/spreadsheetml/2006/main" count="1110" uniqueCount="554">
  <si>
    <t>Приложение № 10</t>
  </si>
  <si>
    <t>к приказу Минэнерго России
от 25 апреля 2018 г. № 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</si>
  <si>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</si>
  <si>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</si>
  <si>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</si>
  <si>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</si>
  <si>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</si>
  <si>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</si>
  <si>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</si>
  <si>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</si>
  <si>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</si>
  <si>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</si>
  <si>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</si>
  <si>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</si>
  <si>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</si>
  <si>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</si>
  <si>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Фактический объем финансирования капитальных вложений на 01.01.2024 год,
млн. рублей
(с НДС)</t>
  </si>
  <si>
    <t>Остаток финансирования капитальных вложений на 01.01.2024 год в прогнозных ценах соответствующих лет, млн. рублей
(с НДС)</t>
  </si>
  <si>
    <t>Финансирование капитальных вложений 2024 года,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</si>
  <si>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</si>
  <si>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</si>
  <si>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</si>
  <si>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</si>
  <si>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</si>
  <si>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</si>
  <si>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</si>
  <si>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</si>
  <si>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</si>
  <si>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</si>
  <si>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</si>
  <si>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</si>
  <si>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</si>
  <si>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</si>
  <si>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</si>
  <si>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</si>
  <si>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</si>
  <si>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</si>
  <si>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</si>
  <si>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</si>
  <si>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</si>
  <si>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</si>
  <si>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</si>
  <si>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</si>
  <si>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</si>
  <si>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</si>
  <si>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</si>
  <si>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</si>
  <si>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</si>
  <si>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</si>
  <si>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Мероприятия по технологическому присоединению ООО"Инвестстрой корпорация", г.Всеволожск,Северная 20 (16/Д-599)</t>
  </si>
  <si>
    <t>I_0000033613</t>
  </si>
  <si>
    <t>1.1.1.3.3</t>
  </si>
  <si>
    <t>Стр-во 2КЛ-10 от РУ-10кВ ТП-503,L=0,22км (АО"ЛОЭСК" ОД-22/Д-565 от 15.08.2022г)</t>
  </si>
  <si>
    <t>M_2200033315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</si>
  <si>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</si>
  <si>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</si>
  <si>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</si>
  <si>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</si>
  <si>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Мероприятия по технологическому присоединению ЖСК «Румболово-Сити» (Договор №ОД-23/Д-010 от 10.02.2023г.)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</si>
  <si>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</si>
  <si>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</si>
  <si>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</si>
  <si>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</si>
  <si>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</si>
  <si>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</si>
  <si>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</si>
  <si>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от 26.01.24)/ Проект находится на согласовании в Комитете по ТЭК.</t>
  </si>
  <si>
    <t>1.2.1.1.2</t>
  </si>
  <si>
    <t>Реконструкция РУ-10 кВ ТП-431, п. Токсово (МОУ «СОШ «ТЦО им. Петрова В.Я. № ОД-21/Д-059 от 12.04.2021г.)»</t>
  </si>
  <si>
    <t>L_2100001524</t>
  </si>
  <si>
    <t>Мероприятия по технологическому присоединению МОУ «СОШ «ТЦО им. Петрова В.Я. № ОД-21/Д-059 от 12.04.2021г     // СЗ С/421 от 19.07.2021//Заключено ДС на продление договора ТП,  срок реализации СМР 2024 г</t>
  </si>
  <si>
    <t>1.2.1.1.3</t>
  </si>
  <si>
    <t>Реконструкция ТП-231. Замена существующего трансформатора ТМГ-250/10/0,4 на ТМГ-400/10/0,4 кВ, ул. Гагарина, п. Токсово. (Курятников В.М. № 22/Д-140 от 07.04.2022г.)</t>
  </si>
  <si>
    <t>N_2300031502</t>
  </si>
  <si>
    <t>СЗ С/204 от 15.03.2023 Мероприятия по технологическому присоединению (Курятников В.М. 22/Д-140 от 07.04.22г.) /Титул выполнен в полном объеме в 2024г</t>
  </si>
  <si>
    <t>1.2.1.1.4</t>
  </si>
  <si>
    <t>Реконструкция ТП-36. Замена существующего трансформатора ТМГ-160/10/0,4 на ТМГ-250/10/0,4 кВ, ул.Боровая, п. Токсово. (Бухтияров М.В. № 21/Д-513 от 28.09.2021г.)</t>
  </si>
  <si>
    <t>N_2300031503</t>
  </si>
  <si>
    <t>СЗ № С/566 от 05.07.2023 Мероприятия по технологическому присоединению (Бухтияров М.В. № 21/Д-513 от 28.09.2021г.) /Титул выполнен в полном объеме в 2024г</t>
  </si>
  <si>
    <t>1.2.1.1.5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</si>
  <si>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</si>
  <si>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</si>
  <si>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СЗ С/639 от 28.07.23 Мероприятия по технологическому присоединению (ООО «МВМ Инжиниринг» № 22/З-385 от 10.06.2022 г.; №22/З-379 от 10.06.2022г)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</si>
  <si>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</si>
  <si>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</si>
  <si>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</si>
  <si>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</si>
  <si>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</si>
  <si>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1.2.2.1.2</t>
  </si>
  <si>
    <t>1.2.2.1.3</t>
  </si>
  <si>
    <t>Реконструкция ВЛ-0,4 кВ от ТП-126 ф. 6 L~ 190 м, ул. Калининская,  г. Всеволожск</t>
  </si>
  <si>
    <t>J_2400001256</t>
  </si>
  <si>
    <t xml:space="preserve">Реконструкция ВЛ-0,4 кВ фид. 3 ТП-231, L= 400 м., ул. Гагарина, п.Токсово (Курятников В.М. 22/Д-140 от 07.04.22г.) </t>
  </si>
  <si>
    <t>N_2300031254</t>
  </si>
  <si>
    <t>СЗ С/204 от 15.03.2023 Мероприятия по технологическому присоединению (Курятников В.М. 22/Д-140 от 07.04.22г.)/ Ввод планируется в 2024г /титул выполнен в полном объеме в 2024г.</t>
  </si>
  <si>
    <t xml:space="preserve">Реконструкция ВЛИ-0,4 кВ ТП-119 фид. 5, L=170 м., ул. Окружная, г. Всеволожск (Ананко Г.Ю. № ОД-№23/Д-044 от 01.03.2023 г.)
</t>
  </si>
  <si>
    <t>O_2400031264</t>
  </si>
  <si>
    <t>СЗ №С/327 от 24.04.24 Мероприятия по технологическому присоединению (Ананко Г.Ю. 23/Д-044 от 01.03.23) /титул выполнен в полном объеме в 2024г.</t>
  </si>
  <si>
    <t>Реконструкция ВЛ-0,4 кВ ТП-219 фид.4, L=170 м., ул. Отрадненская, д.55, г. Всеволожск (Мощенских О.В. № ОД-№23/Д-252 от 08.06.2023г.)</t>
  </si>
  <si>
    <t>О_2410031266</t>
  </si>
  <si>
    <t>Реконструкция ВЛ-0,4 кВ от опоры 13/1, L=45 м.,пр.Герцена, уч.176, г. Всеволожск (Гора Ю.О. № ОД-№23/Д-627 от 12.01.2024г.)</t>
  </si>
  <si>
    <t>О_2410031267</t>
  </si>
  <si>
    <t>1.2.2.1.35</t>
  </si>
  <si>
    <t>Реконструкция ВЛ-0,4 кВ ТП-5  фид.3, L=135 м., ул.Дачная, уч.15, г.п.Рахья (ООО ГП Спецоборона № ОД-№23/Д-254 от 09.06.2023г.)</t>
  </si>
  <si>
    <t>О_2410031268</t>
  </si>
  <si>
    <t xml:space="preserve">Реконструкция ВЛ-0,4 кВ ТП-99 фид. 3, L=100 м., ул. Баркановская, г. Всеволожск (Вахуршева Л.Е. № ОД-№21/Д-593 от 08.11.2021 г.)
</t>
  </si>
  <si>
    <t>О_2410031265</t>
  </si>
  <si>
    <t>1.2.2.1.37</t>
  </si>
  <si>
    <t>Реконструкция КЛ-6кВ ф.525-303 от РП-10 до ТП-90, L~150м,Колтушское ш. у д.20.  г.Всеволожск</t>
  </si>
  <si>
    <t>J_2000000139</t>
  </si>
  <si>
    <t>1.2.2.1.38</t>
  </si>
  <si>
    <t xml:space="preserve">Реконструкция КЛ-6кВ ф.525-407 от РП-10 до ТП-94, L~550м., Колтушское ш. у д.20,  г.Всеволожск
</t>
  </si>
  <si>
    <t>J_2000001310</t>
  </si>
  <si>
    <t>1.2.2.1.39</t>
  </si>
  <si>
    <t xml:space="preserve">Реконструкция ВЛ-0,4кВ ТП-267 Ф.1   L~470м, ул.Железнодорожная, ул.Социалистическая, г. Всеволожск </t>
  </si>
  <si>
    <t>J_2000001268</t>
  </si>
  <si>
    <t>1.2.2.1.40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</si>
  <si>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</si>
  <si>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</si>
  <si>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2 ТП-43, L=310м., ул.Лыжная, уч.28-А, п. Токсово (Ковальчук Р.А.  23/З-084 от 07.03.2023г.)</t>
  </si>
  <si>
    <t>N_2300031259</t>
  </si>
  <si>
    <t>СЗ № С/1034 от 20.11.2023 Мероприятия по технологическому присоединению (Ковальчук Р.А.  23/З-084 от 07.03.2023г.)/ Проект находится на согласовании в Комитете по ТЭК.</t>
  </si>
  <si>
    <t>1.2.2.1.42</t>
  </si>
  <si>
    <t xml:space="preserve">Реконструкция ВЛ-0,4 кВ фид. 6 ТП-119, L= 70 м., 
ул. Окружная, г. Всеволожск»
  (Агеенко Н.И. 22/Д-660 от 13.10.22 г.)               
</t>
  </si>
  <si>
    <t>N_2300031260</t>
  </si>
  <si>
    <t xml:space="preserve">Реконструкция ВЛ-0,4кВ ТП-46 Ф.2.9  L-320 м. по ул.Пушкинская,г. Всеволожск </t>
  </si>
  <si>
    <t>J_2200001267</t>
  </si>
  <si>
    <t>Реконструкция ВЛ-0,4 кВ от ПП-4  с заменой провода на СИП-2 4х95мм2  L=400 м, ул. Инженерная,  пос. Токсово</t>
  </si>
  <si>
    <t>E_2300001216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</si>
  <si>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</si>
  <si>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</si>
  <si>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СЗ с/69 от 31.01.2024 (Сорокина Д.А., Кирпичников Р.И.; И.А. 23/Д-365 от 17.08.23)</t>
  </si>
  <si>
    <t>Реконструкция ВЛИ-0,4 кВ  от ТП-41 ф.6, L=33м.,  пр.Октябрьский,уч.101,г.Всеволожск (ИП Астров 23/Д-476 от 03.10.2023г )</t>
  </si>
  <si>
    <t>O_2400032231</t>
  </si>
  <si>
    <t>СЗ С/278 от 05.04.2024 (ИП Астров 23/Д-476 от 03.10.2023г ) /титул выполнен в полном объеме в 2024г.</t>
  </si>
  <si>
    <t>Реконструкция ВЛ-0,4кВ  фид. 3 от ТП 92 ул. Михайловская  L~260м</t>
  </si>
  <si>
    <t>J_1900012106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</si>
  <si>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</si>
  <si>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</si>
  <si>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</si>
  <si>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</si>
  <si>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</si>
  <si>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</si>
  <si>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</si>
  <si>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</si>
  <si>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</si>
  <si>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</si>
  <si>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</si>
  <si>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</si>
  <si>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</si>
  <si>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</si>
  <si>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</si>
  <si>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</si>
  <si>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</si>
  <si>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</si>
  <si>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 xml:space="preserve">Строительство КЛ-0,4 кВ  от ТП-15, L=40 м., кабельного киоска, пр. Октябрьский, уч. 114/7,  г. Всеволожск. (ИП Аревшатян А.Г.  ОД-№ 23/Д-514 от 24.10.2023 г.)
</t>
  </si>
  <si>
    <t>О_2400032426</t>
  </si>
  <si>
    <t>СЗ № С/326 от 24.04.24 Мероприятия по технологическому присоединению (ИП Аревшатян А.Г. 23/Д-514 от 24.10.23) /титул выполнен в полном объеме в 2024г.</t>
  </si>
  <si>
    <t xml:space="preserve">Строительство КЛ-0,4 кВ  от ТП-41, L=60 м., кабельного киоска, пр. Октябрьский, уч. 99,  г. Всеволожск. (ИП Кочарян С.Н.  ОД-№ 23/Д-512 от 19.10.2023 г.)
</t>
  </si>
  <si>
    <t>O_2420032427</t>
  </si>
  <si>
    <t xml:space="preserve">С/З №С/384 от 30.05.24 Мероприятия по технологическому присоединению (ИП Кочарян С.Н.  ОД-№ 23/Д-512 от 19.10.2023 г.) /титул выполнен в полном объеме в 2024г.
</t>
  </si>
  <si>
    <t>Строительство КЛ-0,4 кВ. Установка КК-15/6. ТП-15 пр. Октябрьский, пр. Октябрьский, д. 113, г. Всеволожск   (ООО «ФЕРМА НА НЕВЕ» 21/Д-635 от 15.12.21 г.)</t>
  </si>
  <si>
    <t>О_2400032425</t>
  </si>
  <si>
    <t>С/З №С/326от 24.04.24 мероприятия по технологическому присоединению (ООО "Ферма на Неве" 21/Д-635 от 15.12.21г.) /титул выполнен в полном объеме в 2024г.</t>
  </si>
  <si>
    <t>1.4.14</t>
  </si>
  <si>
    <t>Строительство КЛ-0,4  L-130 м., ул.Баркановская, уч. 123, г. Всеволожск (ИП Смольников И.А. 24/Д-004 от 25.01.24 г.)</t>
  </si>
  <si>
    <t>O_2400032423</t>
  </si>
  <si>
    <t>1.4.15</t>
  </si>
  <si>
    <t>Строительств  КЛ-0,4 кВ от РУ-0,4 кВ ТП-154А, L= 150,  пр. Всеволожский, д. 54., г. Всеволожск ( Мустафаев И.Ф. 20/Д-575 от 08.12.20</t>
  </si>
  <si>
    <t>L_2100003246</t>
  </si>
  <si>
    <t>1.4.16</t>
  </si>
  <si>
    <t>Строительство МТП 10/0,4 ,ВЛЗ-10кВ, КЛ-0,4кВ на землях ЗАО "Щеглово" (Ксенофонтова Н.И. №ОД-19/Д-585 от 24.12.2019г)</t>
  </si>
  <si>
    <t>L_2100000268</t>
  </si>
  <si>
    <t>1.4.17</t>
  </si>
  <si>
    <t>Строительство 2 КЛ-0,4 кВ от ТП-250, L- 2х200 м., пр. Христиновский, д. 91 г.Всеволожск  (МКУ "ЦОФМУ" 22/Д-057 от 11.03.2022г)</t>
  </si>
  <si>
    <t>M_2200032415</t>
  </si>
  <si>
    <t>1.4.18</t>
  </si>
  <si>
    <t>Строительство кабельного киска  от ТП-2424, 1-й мкр, уч. 43, г.п. им. Свердлова (МОУ СОШ «Свердловский ЦО» 21/Д-622 от 29.11.21 г.)</t>
  </si>
  <si>
    <t>N_2300032419</t>
  </si>
  <si>
    <t>1.4.19</t>
  </si>
  <si>
    <t>Строительство КЛ-0,4 кВ от ТП-70, L-150 м., ул. Центральная , уч. 5, г. Всеволожск  (МОБУ «СОШ № 6» ОД-21/Д-046 от 05.02.21 г.)</t>
  </si>
  <si>
    <t>ЭN_2300032420</t>
  </si>
  <si>
    <t>1.4.20</t>
  </si>
  <si>
    <t>Строительство ВЛИ-0,4 кВ от ТП-217, L-210 м., Ул. Жуковского, уч. 7,  г. Всеволожск (Гомзина Г.Г. 23/Д-327 от 21.07.23)</t>
  </si>
  <si>
    <t>O_2400032228</t>
  </si>
  <si>
    <t>Мероприятия по технологическому присоединению Гомзина Г.Г. 23/Д-327 от 21.07.23 /титул выполнен в полном объеме в 2024г.</t>
  </si>
  <si>
    <t>1.4.21</t>
  </si>
  <si>
    <t>Строительство кабельного киоска от ТП-123, ул. Южная, д. 4/1, г. Всеволожск (ООО "Авангард СИТИ" 23/Д-435 от 05.09.2023г.)</t>
  </si>
  <si>
    <t>O_2400032627</t>
  </si>
  <si>
    <t>С/З №С/185 от 06.03.24 Мероприятия по технологическому присоединению (ООО "Авангард СИТИ" 23/Д-435 от 05.09.23) /титул выполнен в полном объеме в 2024г.</t>
  </si>
  <si>
    <t>1.4.22</t>
  </si>
  <si>
    <t>Строительство ВЛИ-0,4 кВ  от ТП-108, L=140 м., Колтушское шоссе, д. 209,  г. Всеволожск. (Глушковой И.А,В.А 23/Д-518 от 23.10.2023г.)</t>
  </si>
  <si>
    <t>O_2400031263</t>
  </si>
  <si>
    <t>СЗ № С/188 от 07.03.2024 Мероприятия по технологическому присоединению (Глушковой И.А,В.А 23/Д-518 от 23.10.2023г.) /титул выполнен в полном объеме в 2024г.</t>
  </si>
  <si>
    <t>1.4.23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</si>
  <si>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</si>
  <si>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</si>
  <si>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</si>
  <si>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</si>
  <si>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</si>
  <si>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</si>
  <si>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</si>
  <si>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договор лизинга от 16.05.23г. №ЛД-78-3307/23</t>
  </si>
  <si>
    <t>1.6.2</t>
  </si>
  <si>
    <t>автомобиль легковой ВАЗ (НИВА) 2 шт</t>
  </si>
  <si>
    <t>J_2200000438</t>
  </si>
  <si>
    <t>договор лизинга от 26.09.22г. №22877-СПБ-22-АМ-Л, договор лизинга от 26.09.22г.  №22878-СПБ-22-АМ-Л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</si>
  <si>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</si>
  <si>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</si>
  <si>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</si>
  <si>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</si>
  <si>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</si>
  <si>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</si>
  <si>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</si>
  <si>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</si>
  <si>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договор лизинга от 27.10.23г. №47055-СБП-23-АМ-Л</t>
  </si>
  <si>
    <t>1.6.6</t>
  </si>
  <si>
    <t>Покупка орг.техники</t>
  </si>
  <si>
    <t>О_2400000460</t>
  </si>
  <si>
    <t>Производственная необходимость. СЗ С-175 от 01.03.2024</t>
  </si>
  <si>
    <t>1.6.7</t>
  </si>
  <si>
    <t>автомобиль легковой ВАЗ (НИВА)</t>
  </si>
  <si>
    <t>J_2000000433</t>
  </si>
  <si>
    <t>Договор лизинга №14957-СПб-24-АМ-Л от 24.05.24/ Проект находится на согласовании в Комитете по ТЭК.</t>
  </si>
  <si>
    <t>1.6.8</t>
  </si>
  <si>
    <t>J_2100000435</t>
  </si>
  <si>
    <t>Договор лизинга №14958-СПб-24-АМ-Л от 24.05.24/ Проект находится на согласовании в Комитете по ТЭК.</t>
  </si>
  <si>
    <t>1.6.9</t>
  </si>
  <si>
    <t>J_2300000440</t>
  </si>
  <si>
    <t>Договор лизинга №14959-СПб-24-АМ-Л от 24.05.24/ Проект находится на согласовании в Комитете по ТЭК.</t>
  </si>
  <si>
    <t>1.6.10</t>
  </si>
  <si>
    <t>J_2400000442</t>
  </si>
  <si>
    <t>Договор лизинга №14960-СПб-24-АМ-Л от 24.05.24/ Проект находится на согласовании в Комитете по ТЭК.</t>
  </si>
  <si>
    <t>1.6.11</t>
  </si>
  <si>
    <t>Прицепной измельчитель ТОРНАДО М350</t>
  </si>
  <si>
    <t>О_2400000459</t>
  </si>
  <si>
    <t>Договор лизинга №ЛД-78-3471-24 от 14.05.24/ Проект находится на согласовании в Комитете по ТЭК.</t>
  </si>
  <si>
    <t>месяцев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</si>
  <si>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</si>
  <si>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</si>
  <si>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Реконструкция  ВЛ-10 кВ ф.601-06  на участке  ТП-29 - ТП-438 - ТП-435, L- 900 м., г.п. Токсово</t>
  </si>
  <si>
    <t>E_2000001111</t>
  </si>
  <si>
    <t>В связи с отсутствием тарифных источников, строительство титула перенесено на 2025г. (ДВ от 05.02.2024)/ ПИРы запланированы на 2024г</t>
  </si>
  <si>
    <t xml:space="preserve">Реконструкция ВЛ-0,4 кВ от ТП-36 ф. 9 L~ 530 м,   ул. Михайловская, ул. Комсомола,  г. Всеволожск </t>
  </si>
  <si>
    <t>J_2000001247</t>
  </si>
  <si>
    <t>E_2000001228</t>
  </si>
  <si>
    <t>Реконструкция ВЛ-0,4 кВ от ТП-432, L= 400м, ул. Советская, ул. Пограничная, пос. Токсово</t>
  </si>
  <si>
    <t>Реконструкция ВЛ-0,4 кВ фид. 5 от ТП-43, L - 45 м., ул. Баркановская, г. Всеволожск  (Филиппова И.В. 21/Д-300 от 01.07.21 г.)</t>
  </si>
  <si>
    <t>М_2200031223</t>
  </si>
  <si>
    <t>J_2300001274</t>
  </si>
  <si>
    <t>Реконструкция ВЛ-0,4кВ ТП-113 Ф.1,   L~250м  ул.Тургенева, г. Всеволожск.</t>
  </si>
  <si>
    <t>ЭO_2400001329</t>
  </si>
  <si>
    <t xml:space="preserve">Реконструкция КЛ-10 кВ ф. 525-112, ПС-525 –РП-3, L-4520 м., г. Всеволожск.
</t>
  </si>
  <si>
    <t>Строительство совместно с титулом I_0000000136</t>
  </si>
  <si>
    <t>О_2410031269</t>
  </si>
  <si>
    <t>Реконструкция ВЛ-0,4кВ ф.4 ТП-38, L=80 м., ул.Озерная уч.7-Б, г.п. Токсово  (Черкашина И.В. № 22/Д-661 от 16.10.2022г.)</t>
  </si>
  <si>
    <t>О_2410031270</t>
  </si>
  <si>
    <t>Реконструкция ВЛ-0,4 кВ ф.2 ТП-183 от опоры №16 до опоры №16/2, L=40 м., ул.Николаевская, г.Всеволожск  (Шадрин Е.Л. № 23/Д-401 от 28.08.2023г.)</t>
  </si>
  <si>
    <t>СЗ № С/558 от 06.08.2024 Мероприятия по технологическому присоединению (Черкашина И.В. № 22/Д-661 от 16.10.2022г.)</t>
  </si>
  <si>
    <t>J_2400012105</t>
  </si>
  <si>
    <t>Реконструкция 2ВЛ-0,4 кВ от ТП-48    L1~700 м,   L2~700 м,   ул. Лесгафта, пос. Токсово</t>
  </si>
  <si>
    <t>ЭI_0000000136</t>
  </si>
  <si>
    <t xml:space="preserve">Реконструкция КЛ-10 кВ ф. 525-209 ПС-525 –ТП-327 - РП-3, L- 4520 м. г. Всеволожск
</t>
  </si>
  <si>
    <t>В связи с выполнением мероприятий по технологическому присоединению</t>
  </si>
  <si>
    <t>E_2300002324</t>
  </si>
  <si>
    <t xml:space="preserve">Строительство КЛ-10 кВ  ф.601-06  ТП-435 - ТП-436 - ТП-425, L=2000 м., г.п.Токсово»
</t>
  </si>
  <si>
    <t>В связи с отсутствием тарифных источников титул перенесен  в ИПР 2025-2029гг.</t>
  </si>
  <si>
    <t>О_2420032628</t>
  </si>
  <si>
    <t>Строительство КТП-400/10/0,4 кВ с трансформатором 400 кВА, 2КЛ-10 кВ (L-2х100 м.), 2КЛ-0,4 кВ (L=2х150 м.), кабельного киоска, Дорога жизни, стр. 11,  г. Всеволожск (ООО «СИН»  ОД-№ 24/Д-113 от 06.05.2024 г.)</t>
  </si>
  <si>
    <t>О_2420032629</t>
  </si>
  <si>
    <t>Установка кабельного киоска от ТП-183, пр. Октябрьский, д. 167, г. Всеволожск (ООО «Тайм» ОД-№23/Д-570 от 24.11.2023 г.)</t>
  </si>
  <si>
    <t>О_2420032631</t>
  </si>
  <si>
    <t>Строительство кабельного киоска от ТП-34, ул. Почтовая, г. Всеволожск (ИП Мухин А.В. ОД-№24/Д-028 от 09.02.2024 г.)</t>
  </si>
  <si>
    <t>О_2420031271</t>
  </si>
  <si>
    <t>Строительство ВЛИ-0,4 кВ  от ТП-221, L=120 м.,  ул. Пограничная, д. 17,  г.п. Токсово. (Лобанова Н.Д. № 23/Д-586 от 11.12.2023г.)</t>
  </si>
  <si>
    <t>O_2420032428</t>
  </si>
  <si>
    <t xml:space="preserve">Строительство 2 КЛ-0,4 кВ, L= 2х20 м.,  2-х кабельных киосков от ТП-90, Дорога Жизни, д. 17, г. Всеволожск (ООО «Мираж», ООО «Альтаир», ООО «Рен-Тех-Плюс» ОД-№24/Д-102 от 11.04.2024 г.)     
</t>
  </si>
  <si>
    <t>О_2420032632</t>
  </si>
  <si>
    <t>Строительство КВЛ-0,4 кВ  от ТП-117, L=84 м., кабельного киоска,  ул. Плоткина, д. 32,  г. Всеволожск. (ИП Михеева ОД-№23/Д-568 от 24.11.2023 г.)</t>
  </si>
  <si>
    <t>N_2300000458</t>
  </si>
  <si>
    <t>Приобретение и установка программно-аппаратного комплекса "Пирамида 2.0 "</t>
  </si>
  <si>
    <t>план за 1,2,3 кв.2024г</t>
  </si>
  <si>
    <t>1.2.1.1.6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</si>
  <si>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</si>
  <si>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</si>
  <si>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</si>
  <si>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</si>
  <si>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</si>
  <si>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</si>
  <si>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</si>
  <si>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</si>
  <si>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СЗ № С/329  от 24.04.24 Мероприятия по технологическому присоединению (ООО Опека-групп 23/Д-232 от 02.06.23)</t>
  </si>
  <si>
    <t>1.6.12</t>
  </si>
  <si>
    <t xml:space="preserve">Реконструкция ВЛ-0,4 кВ ПП-4 фид. 4, L=700 м., ул. Инженерная, г.п. Токсово.
</t>
  </si>
  <si>
    <t>O_2400012121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</si>
  <si>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</si>
  <si>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</si>
  <si>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</si>
  <si>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</si>
  <si>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СЗ №с/178 от 04.03.24</t>
  </si>
  <si>
    <t>1.2.3.1.2</t>
  </si>
  <si>
    <t>Мероприятия по технологическому присоединению МОУ СОШ "ТЦО им.Петрова В.Я." (ОД-21/Д-059 от 12.04.2021г)</t>
  </si>
  <si>
    <t>L_2100033632</t>
  </si>
  <si>
    <t>Выполнение обязательств по договору на технологическое присоединение с заявителем (Договор №ОД-21/Д-059 от 12.04.2021г.) Выполняется корректировка проекта, срок реализации СМР 2024 г</t>
  </si>
  <si>
    <t>ЭN_2300033636</t>
  </si>
  <si>
    <t>Мероприятия по технологическому присоединению ООО "Развитие-Д" (Договор №ОД-22/Д-781 от 10.02.2023г.)</t>
  </si>
  <si>
    <t>N_2300033635</t>
  </si>
  <si>
    <t>СЗ С/339 от 25.04.2023 Выполнение обязательств по договору на технологическое присоединение с заявителем  (Договор №ОД-22/Д-781 от 10.02.2023г.)</t>
  </si>
  <si>
    <t>Реконструкция  ячеек 10кВ в РП-1, г.Всеволожск</t>
  </si>
  <si>
    <t>J_2000001513</t>
  </si>
  <si>
    <t>г.п.Рахья, реконструкция ВЛ-10кВ от РТП-633 до ТП-2 Грибное, L≈400 м</t>
  </si>
  <si>
    <t>Е_2000000117</t>
  </si>
  <si>
    <t>Реконструкция ВЛ-0,4 кВ  ТП-69 фид.12, L=720 м., пр. Тургенева, г. Всеволожск</t>
  </si>
  <si>
    <t>J_2000001294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</si>
  <si>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</si>
  <si>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</si>
  <si>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</t>
  </si>
  <si>
    <t xml:space="preserve"> Реконструкция ВЛ-0.4кВ, ТП-117, ф.  L~300м; ул. Плоткина,г. Всеволожск,</t>
  </si>
  <si>
    <t>J_2100001245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</si>
  <si>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</t>
  </si>
  <si>
    <t>L_2100032202</t>
  </si>
  <si>
    <t xml:space="preserve">Реконструкция ВЛ-0,4 кВ фид.2 ТП-150, L= 80 м., Армянский пер., г. Всеволожск  (Мурадян Р.М. 22/Д-102 от 30.03.22 г.)          </t>
  </si>
  <si>
    <t>N_2300032224</t>
  </si>
  <si>
    <t>Реконструкция ВЛ-0,4 кВ фид.24 ТП-243, L= 150 м., Армянский пер., г. Всеволожск  (Мкртчян А.С. ОД-20/Д-239 от 03.07.20 г.)</t>
  </si>
  <si>
    <t>N_2300032226</t>
  </si>
  <si>
    <t xml:space="preserve">СЗ №С/320 от 15.06.21/ Мероприятия по технологическому присоединению  (ООО «ТРД» 20/Д-512 от 25.11.20)  </t>
  </si>
  <si>
    <t>СЗ  С/614 от 18.07.2023   Мероприятия по технологическому присоединению (Мкртчян А.С. ОД-20/Д-239 от 03.07.20 г.)</t>
  </si>
  <si>
    <t>Реконструкция ВЛИ-0,4кВ ф.1 от ТП-308, ул. Орловская, г.п.Токсово, L≈680м</t>
  </si>
  <si>
    <t>L_2200012111</t>
  </si>
  <si>
    <t>Реконструкция 3ВЛ-0,4 кВ от ТП-234  L1~500 м, L2~500 м, L3~300 м, ул. Озерная, ул. Речная, пос. Токсово.</t>
  </si>
  <si>
    <t>J_2200012103</t>
  </si>
  <si>
    <t>Pеконструкция КЛ-10кВ от ПС-525 ф.525-203   L~200м,    ул. Гоголя, г.Всеволожск</t>
  </si>
  <si>
    <t>J_2200001312</t>
  </si>
  <si>
    <t xml:space="preserve">В связи с отсутствием тарифных источников титул перенесен в 2024г.// Зключен договор подряда, в связи с плануруемой Ленэнерго реконструкцией ПС-525 необходимость совместной увязки </t>
  </si>
  <si>
    <t xml:space="preserve">В связи с уточнением договоров ТП титул перенесен на 2024г.(АОТС от 26.01.24) 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</si>
  <si>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</si>
  <si>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</si>
  <si>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пос.Рахья,ВЛ-0,4кВ от ТП-38 по ул.Пионерская,СИП-2 3х95+1х95, L=500м </t>
  </si>
  <si>
    <t>E_0000001230</t>
  </si>
  <si>
    <t>Реконструкция  ВЛ-0,4 кВ фид. 2 от ТП-38, L= 540 м., ул. Комсомола, г.п. Рахья</t>
  </si>
  <si>
    <t>E_0000001231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</si>
  <si>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28.03.24) Планируется реализация в 2024, заключен новый договор подряда ОКС-6/2024 от 04.03.24</t>
  </si>
  <si>
    <t xml:space="preserve"> пос.Токсово, КЛ-10кВ от фид.601-01, до опоры ВЛЗ-10кВ ОЛ к ТП-308, АСБ2л-10 3х240, L=250м </t>
  </si>
  <si>
    <t>E_2000002315</t>
  </si>
  <si>
    <t>Не выполнение ПИР подрядчиком в срок. Заключен договор подряда, невыполнение со стороны подрядчика. В связи с исполнением АО в 2023г по внеплановым работам, связанными с технологическим присоединением, титул перенесен в 2024г.(АОТС 31.01.23)</t>
  </si>
  <si>
    <t>Строительство КТПН-630 с трансформатором 630кВА взамен ТП-12 в массиве дер.Лепсари (ОД-19/Д-706 от 17.08.20)</t>
  </si>
  <si>
    <t>L_2100002590</t>
  </si>
  <si>
    <t xml:space="preserve">Строительство  ВЛ-0,4 кВ от ТП-24  L1~750 м,  L2~ 140 м, ул. Жилгородок,   д. Агалатово </t>
  </si>
  <si>
    <t>J_2100000229</t>
  </si>
  <si>
    <t>В связи с отсутствием тарифных источников, строительство титула перенесено в  2023г. (АТО 28.02.2022)// Планируется актуализировать титул в связи с поступлением новых заявок, перенос титула на 2025г. Пиры планируются в 2024г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</si>
  <si>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</si>
  <si>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</si>
  <si>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</si>
  <si>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 xml:space="preserve">Строительство КТПП-630-10/0,4 кВ, с трансформатором 400 кВА 
на пресечении ул. Садовая и ул. Луговая, г.п. Рахья
</t>
  </si>
  <si>
    <t>M_2200002592</t>
  </si>
  <si>
    <t>СЗ №С/320 от 15.06.21/ мероприятия по технологическому присоединению ( ИП Матвеев  20/Д-319 от 17.08.20). Работы начаты в 2023 г., необходимо увеличение объемов работ, СМР планируется завершить в 2024г.</t>
  </si>
  <si>
    <t>СЗ №С/320 от 15.06.21/ мероприятия по технологическому присоединению  (Соловьев С.С. ОД-19/Д-373 от 01.08.2019). Невозможность выполнения по причине высокого снежного покрова, планируется выполнение в 2024 г.</t>
  </si>
  <si>
    <t>СЗ С/1068 от 16.12.2021// Реализация титула планируется в 2024 г в связи с актуализацией заключенных договоров ТП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</si>
  <si>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</si>
  <si>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</si>
  <si>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</si>
  <si>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</si>
  <si>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</si>
  <si>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</si>
  <si>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 xml:space="preserve">Строительство: КТП-П-630/10/0,4 кВ с трансформатором ТМГ- 400 кВА, КЛ-10 кВ от оп. ВЛЗ-10 кВ ф. 403-04 до проектируемой КТПП, L~200м., КЛ-0,4 кВ от проектируемой КТПП до проектируемого КК L~120м. г. Всеволожск, ул. Пушкинская, уч. 128-Б (Уваров А.Н. 22/Д-706 от 11.11.22 г.)»
</t>
  </si>
  <si>
    <t>N_2300032623</t>
  </si>
  <si>
    <t>СЗ С/552 от 30.06.23  Мероприятия по технологическому присоединению ( Ип Колесник И.В., ИП Левашин В.Н. 23/Д-242 от 02.06.23)</t>
  </si>
  <si>
    <t>СЗ С/581 от 07.07.23 Мероприятия по технологическому присоединению (ИП Наумов Д.Ю. 21/Д-613 от 01.12.2021)</t>
  </si>
  <si>
    <t>СЗ С/7325 от 31.08.23 Мероприятия по технологическому присоединению (ООО «Синай» 22/Д-380, 22/Д-381, 22/Д-382,  22/Д-383, 22/д-384 от 27.06.2022 г.)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</si>
  <si>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</si>
  <si>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</si>
  <si>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</si>
  <si>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</si>
  <si>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СЗ С/249 от 29.03.2023 Выполнение обязательств по договору на технологическое присоединение с заявителем (Договор №ОД-22/Д-585 от 27.03.2023г.)</t>
  </si>
  <si>
    <t>СЗ С/222 от 21.03.23  Мероприятия по технологическому присоединению (ООО «Дорога Жизни»  22/З-779 от  29.12.22 г.)</t>
  </si>
  <si>
    <t>г.Всеволожск,ВЛ-0,4кВ от ТП-88 по ул.Евграфова,СИП-2 3х95+1х95, L=800м</t>
  </si>
  <si>
    <t>E_0000000222</t>
  </si>
  <si>
    <t>В связи с ограниченными источниками финансирования в 2015 году, объект перенесен в ИПР 2019г/ устранение замечаний подрядчиком по ПИР,  СМР/ заключен договор подряда в 2023 г. СМР не выполнен по причине невозможности отключить потребителей (частные дома) в условиях низких температур. Планируется закончить в 2024г (АОТС 28.03.24)</t>
  </si>
  <si>
    <t>офисные программы</t>
  </si>
  <si>
    <t>J_2000000447</t>
  </si>
  <si>
    <t xml:space="preserve">В связи с отсутствием оборотных средств и источников финансирования, титул перенесен  на2024г. </t>
  </si>
  <si>
    <t>Автомобиль</t>
  </si>
  <si>
    <t>О_2400000461</t>
  </si>
  <si>
    <t>1.6.13</t>
  </si>
  <si>
    <t>1.2.2.1.4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</si>
  <si>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</si>
  <si>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</si>
  <si>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</si>
  <si>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</si>
  <si>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</si>
  <si>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</si>
  <si>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</si>
  <si>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</si>
  <si>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</si>
  <si>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</si>
  <si>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</si>
  <si>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</si>
  <si>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</si>
  <si>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</si>
  <si>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</si>
  <si>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</si>
  <si>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</si>
  <si>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</si>
  <si>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</si>
  <si>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</si>
  <si>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</si>
  <si>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</si>
  <si>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</si>
  <si>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</si>
  <si>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</si>
  <si>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</si>
  <si>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</si>
  <si>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</si>
  <si>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</si>
  <si>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</si>
  <si>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1.2.2.1.36</t>
  </si>
  <si>
    <t>1.2.2.1.41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</si>
  <si>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</si>
  <si>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</si>
  <si>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</si>
  <si>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</si>
  <si>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</si>
  <si>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</si>
  <si>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</si>
  <si>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</si>
  <si>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</si>
  <si>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</si>
  <si>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</si>
  <si>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</si>
  <si>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1.4.24</t>
  </si>
  <si>
    <t>1.4.25</t>
  </si>
  <si>
    <t>1.1.1.3.6</t>
  </si>
  <si>
    <t>1.1.1.3.7</t>
  </si>
  <si>
    <t>Распоряжением Комитета по ТЭК №Р-96/2024 от 28.11.2024г.</t>
  </si>
  <si>
    <t>Реконструкция ВЛ-0,4кВ ТП-16 Ф.3, L~650 м, ул. Парковая, г.Всеволожск</t>
  </si>
  <si>
    <t>J_2300001270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</si>
  <si>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</si>
  <si>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</si>
  <si>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</si>
  <si>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</si>
  <si>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Реконструкция ВЛ-0,4 кВ ТП-119 фид. 6, L=61 м., ул. Окружная,д.39, г.Всеволожск(Тетерина Е.А. № ОД-24/Д-451 от 26.10.2024 г.)</t>
  </si>
  <si>
    <t>О_2410031273</t>
  </si>
  <si>
    <t>Реконструкция ВЛ-0,4 кВ ТП-282 фид.1, L=60 м.,L=60 м., ш. Дорога Жизни, г. Всеволожск ( ООО Газпромнефть-Центр ОД-№ 24/Д-068 от 13.05.2024 г.)</t>
  </si>
  <si>
    <t>O_2410032234</t>
  </si>
  <si>
    <t>Реконструкция ВЛ-0,4 кВ ТП-85 фид. 5, L=60 м., ул.Социалистическая, д.4, г.Всеволожск (Пашоликова Л.С., Воронкова Н.С. № ОД-22/Д-248 от 19.05.2022 г.)</t>
  </si>
  <si>
    <t>О_2410031275</t>
  </si>
  <si>
    <t>Реконструкция 3 ВЛ-0,4 кВ от ТП-15 ф. 2, 7, 14 с переключением на ТП-342, L=1546 м ,г. Всеволожск</t>
  </si>
  <si>
    <t>N_2300012113</t>
  </si>
  <si>
    <t>1.2.2.1.43</t>
  </si>
  <si>
    <t>1.2.2.1.44</t>
  </si>
  <si>
    <t>1.2.2.1.45</t>
  </si>
  <si>
    <t>1.2.2.1.46</t>
  </si>
  <si>
    <t>1.2.2.1.47</t>
  </si>
  <si>
    <t>1.2.2.1.48</t>
  </si>
  <si>
    <t>1.2.2.1.49</t>
  </si>
  <si>
    <t>Реконструкция ВЛ-0,4 кВ фид. 3 ТП-426, L= 80 м., ул.Санаторная, п. Токсово  (Елисеева К.И. 22/Д-414 от 29.06.22 г.)</t>
  </si>
  <si>
    <t>N_2300031256</t>
  </si>
  <si>
    <t>1.2.2.1.50</t>
  </si>
  <si>
    <t xml:space="preserve">Строительств 2КЛ-0,4 кВ от ТП-284 L=0,145км , Колтушское шоссе, д.20, г.Всеволожск (ГБУЗ ЛО «ВКМБ 20/Д-100 от 10.08.20.)     </t>
  </si>
  <si>
    <t>L_2100003245</t>
  </si>
  <si>
    <t>1.4.34</t>
  </si>
  <si>
    <t>Строительство ВЛИ-0,4 кВ от ф.баня до 2БКТП-245, L-283 м.,п.Токсово ( «Токсовская баня» 18/Д-010 )</t>
  </si>
  <si>
    <t>К_2000032210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</si>
  <si>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</si>
  <si>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</si>
  <si>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Строительство кабельного киоска от ТП-282,ш. Дорога Жизни, г. Всеволожск ( ООО Газпромнефть-Центр ОД-№ 24/Д-068 от 13.05.2024 г.)</t>
  </si>
  <si>
    <t>О_2420032635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</si>
  <si>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</si>
  <si>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</si>
  <si>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1.4.35</t>
  </si>
  <si>
    <t>1.4.36</t>
  </si>
  <si>
    <t>1.4.37</t>
  </si>
  <si>
    <t>1.4.38</t>
  </si>
  <si>
    <t>Строительство ВЛИ-0,4 кВ от ТП-305, L-125 м., Колтушское шоссе, уч. 109,  г. Всеволожск  (Аллахвердиев А.А. 21/Д-409 от 02.08.21 г.)</t>
  </si>
  <si>
    <t>N_2300032619</t>
  </si>
  <si>
    <t>1.4.39</t>
  </si>
  <si>
    <t>N_2300032421</t>
  </si>
  <si>
    <t>Строительство КЛ-0,4 кВ от проектируемой КТПН-10/0,4 кВ , L-100 м., ул. Глухая, уч. 1А, п. Токсово» (ИП Карнаухов А.А., 23/Д-450 от 20.09.23 г.)</t>
  </si>
  <si>
    <t>СЗ № С/1051 от 23.11.2023 Мероприятия по технологическому присоединению  (ИП Карнаухов ОД-23/Д-450 от 20.09.23 г.)</t>
  </si>
  <si>
    <t>Мероприятия по технологическому присоединению, («Токсовская баня» 18/Д-010 )</t>
  </si>
  <si>
    <t>С/З №С/789 от 25.10.24 Мероприятия по технологическому присоединению (ИП Жарова Е.В. ОД-№24/Д-212 от 07.06.24 г.)</t>
  </si>
  <si>
    <t>СЗ С/268 от 04.04.23  Мероприятия по технологическому присоединению (Аллахвердиев А.А. 21/Д-409 от 02.08.21 г.) Ввод планируется в 2024г/ Титул аннулирован в связи с расторжением договора ТП, затраты перенесены на договор ОД-22/Д-712 от 23.11.2022 ( ВД до 15кВт Саморуков)</t>
  </si>
  <si>
    <t>N_2300032422</t>
  </si>
  <si>
    <t>Строительство КЛ-0,4 кВ от ТП-249 , L-290 м., пр. Торговый, уч. 78, г. Всеволожск» (ИП Суакисян Р.М., Грещук М.Н.  23/Д-548 от 09.11.23 г.)</t>
  </si>
  <si>
    <t>СЗ № С/1053 от 23.11.2023 Мероприятия по технологическому присоединению  (ИП Сукиасян Р.М., Грещук М.Н. ОД-23/Д-548 от 09.11.23 г.)</t>
  </si>
  <si>
    <t>М_2200002593</t>
  </si>
  <si>
    <t>Строительство КТП-П-630/10/0,4 кВ взамен ТП-38, с силовым трансформатором 400 кВА, ул. Озерная, г.п. Токсово</t>
  </si>
  <si>
    <t xml:space="preserve">СЗ С/72 от 24.01.2022 </t>
  </si>
  <si>
    <t>O_2400002594</t>
  </si>
  <si>
    <t>Строительство КТП-П-630/10/0,4 кВ взамен ТП-30, с силовым трансформатором 400 кВА, СНТ «Надежда», п. Рахья</t>
  </si>
  <si>
    <t>С/З С/42 от 24.01.2024</t>
  </si>
  <si>
    <t>1.4.40</t>
  </si>
  <si>
    <t>1.4.41</t>
  </si>
  <si>
    <t>1.4.42</t>
  </si>
  <si>
    <t>1.4.43</t>
  </si>
  <si>
    <t>Выполнение обязательств по договору на технологическое присоединение с заявителем (Договор №ОД-19/Д-466 от 02.12.2019г.)// В 2020г. выполнены только ПИР. СМР перенесен ввиду отсутсвия строительсва со стороны Заявителя.  Заключено доп.соглашение на перенос сроков выполнения мероприятий на 2023г. Планируется заключение доп. соглашений на  2024-2025гг //Заключен договор подряда на 59 900 000,00, №ОКС-11/2023 от 07.07.2023, Титул выполнен в полном объеме в  2024г</t>
  </si>
  <si>
    <t>Выполнение обязательств по договору на технологическое присоединение с заявителем (Договор №ОД-17/Д-599 от 03.02.2017г.)// Строительство перенесено ввиду отутсвия работ со стороны Заявителя. В феврале 2023 г выполнена корректировка проекта, СМР в процессе - срок реализации 2024г.// Проект находится на согласовании в Комитете по ТЭК /Титул выполнен в полном объеме в 2024г</t>
  </si>
  <si>
    <t xml:space="preserve">СЗ С/1118-1 от 28.11.2022 Выполнение обязательств по договору на технологическое присоединение с заявителем (Договор №ОД-22/Д-565 от 15.08.2022г.)/ Проект находится на согласовании в Комитете по ТЭК. 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</si>
  <si>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</t>
  </si>
  <si>
    <t xml:space="preserve">В связи с отсутствием тарифных источников, строительство титула перенесено на 2021г. Завершение финансирования планируется в 2023г. /Заключен договор подряда на СМР, мероприятия выполнены частично, требуется разрешение вышестоящей сетевой организации на заход В РТП-633, длительное получение разрешения. </t>
  </si>
  <si>
    <t>В связи с отсутствием тарифных источников, строительство титула перенесено на 2022г.  (АТОот 31.08.2021г.) ПИР выполнен в 2022г, СМР планируется в 2023г, титул выполнен в полном объеме в 2024г</t>
  </si>
  <si>
    <t>В связи с отсутствием тарифных источников, строительство титула перенесено на 2022г.(АТО от 31.08.2021г.) ПИР выполнен в 2022г, СМР планируется в 2023г, окончание строительства запранировано на 2024г. /титул выполнен в полном объеме в 2024г.</t>
  </si>
  <si>
    <t>В связи с отсутствием тарифных источников, строительство титула перенесено на 2022г.ПИР выполнен в 2022г, Проведена закупочная процедура, СМР планируется в 2024г (АОТС от 29.01.24)/ титул выполнен в полном объеме в 2024г</t>
  </si>
  <si>
    <t>В 2020г. выполнены только ПИР. СМР не выполняется ввиду отсутсвия оборотных средств, Заключен договор с подрядчиком на СМР, работы подрядчиком не выполнены в срок,  ведется претензионная работа с подрядчиком,титул выполнен в полном объеме в 2024г</t>
  </si>
  <si>
    <t xml:space="preserve">В связи с отсутствием тарифных источников, СМР титула перенесено на 2023г.  (АТО от 30.04.2020г.) ПИР выполнен в полном объеме,  СМР не выполнен по причине невозможности отключить потребителей (частные дома) в условиях низких температур. </t>
  </si>
  <si>
    <t>В связи с отсутствием тарифных источников, СМР титула перенесено на 2023г. ПИР выполнен в полном объеме,  СМР не выполнен по причине невозможности отключить потребителей (частные дома) в условиях низких температур. титул выполнен в полном объеме в 2024г</t>
  </si>
  <si>
    <t>В связи с отсутствием тарифных источников , строительство титула перенесено на 2023г. в связи с актуализацией заключенных договоров ТП. Подготовка конкурсной документации, СМР планируется в 2024г (АОТС от 19.04.24) титул выполнен в полном объеме в 2024г</t>
  </si>
  <si>
    <t>СЗ  С/611 от 18.07.2023   Мероприятия по технологическому присоединению (Мурадян Р.М. 22/Д-102 от 30.03.22 г.) титул выполнен в полном объеме в 2024г</t>
  </si>
  <si>
    <t>Заключен договор с подрядчиком в 2023 г.  СМР не выполнен по причине невозможности отключить потребителей (частные дома) в условиях низких температур. /Титул выполнен в полном объеме в 2024г</t>
  </si>
  <si>
    <t>Заключен договор подряда в 2023 г, ПИР согласован, СМР планируется в 2024 г.СМР не выполнен по причине невозможности отключить потребителей (частные дома) в условиях низких температур. (АОТС от 10.02.2023) /Титул выполнен в полном объеме в 2024г</t>
  </si>
  <si>
    <t>В связи с уточнением договоров ТП титул перенесен, ПИРы планируются в 2024г, СМР в 2025г /Титул выполнен в полном объеме в 2024г</t>
  </si>
  <si>
    <t>СЗ № С/838 от 02.10.2023 Мероприятия по технологическому присоединению (Кулешов Д.А. 21/З-163 от 09.04.2021г.)   взамен J_1900000243 /Титул выполнен в полном объеме в 2024г</t>
  </si>
  <si>
    <t>СЗ № С/1147 от 28.12.2023 Мероприятия по технологическому присоединению (Агеенко Н.И. 22/Д-660 от 13.10.2022г.) /Титул выполнен в полном объеме в 2024г</t>
  </si>
  <si>
    <t xml:space="preserve"> Мероприятия по технологическому присоединению (Ивашнева О.Н.  22/Д-411 от 17.06.2022г.) /Титул выполнен в полном объеме в 2024г</t>
  </si>
  <si>
    <t>В связи с ограниченными источниками финансирования в 2015 году, объект перенесен в ИПР 2019г/ устранение замечаний подрядчиком по ПИР, СМР перенесены на 2022г. /Увеличение стоимости обосновано тем,  что при разработке ПИР сумма уточнена локальной сметой/ Заключен договор с подрядчиком на СМР, работы подрядчиком не выполнены в срок, перенесены в 2023г (АОТС 07.02.23)/Увеличение стоимости в связи с уточнением объемов работ (включены работы титула J_2100001127) /Титул выполнен в полном объеме в 2024г</t>
  </si>
  <si>
    <t>В связи с жалобами абонентов на качество напряжения объект внесен в инв.программу/устранение замечаний подрядчиком по ПИР,  СМР перенесены на 2020г// Конкурс состоялся в количестве 2-х раз (согласно регламента) нет заявок. Способ реализации определяется руководством.// Работы не выполняются ввиду отсутсвия оборотных средств, перенесены на 2023г. (АОТС 15.02.23) Титул начат в 2023 г, осуществляется процедура приемки в 2024г, невозможность полного выполнения в 2023  по причине невозможности отключить потребителей (частные дома) в условиях низких температур.  /Титул выполнен в полном объеме в 2024г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</si>
  <si>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/Титул выполнен в полном объеме в 2024г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</si>
  <si>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2025-2029гг.(АОТС 26.01.2024)</t>
  </si>
  <si>
    <t xml:space="preserve"> СЗ №С/85 от 05.02.2024</t>
  </si>
  <si>
    <t>СЗ № С/910 от 03.12.2024 Мероприятия по технологическому присоединению  (Амелина И.О. № 23/Д-346 от 27.07.2023г.)</t>
  </si>
  <si>
    <t>СЗ № С/974 от 19.12.2024 Мероприятия по технологическому присоединению  (Тетерина Е.А. № ОД-24/Д-451 от 26.10.2024 г.) /Титул выполнен в полном объеме в 2024г</t>
  </si>
  <si>
    <t>СЗ №С/975-1 от 19.12.24 Мероприятия по технологическому присоединению ( ООО Газпрпомнефть-Центр ОД-№ 24/Д-068 от 13.05.2024 г.) /Титул выполнен в полном объеме в 2024г</t>
  </si>
  <si>
    <t>СЗ № С/916-1 от 04.12.2024 Мероприятия по технологическому присоединению (Пашоликова Л.С., Воронкова Н.С. № ОД-22/Д-248 от 19.05.2022 г.) /Титул выполнен в полном объеме в 2024г</t>
  </si>
  <si>
    <t xml:space="preserve"> СЗ №С/956 от 30.10.2023</t>
  </si>
  <si>
    <t xml:space="preserve"> СЗ №1/121 от 18.02.2021 Мероприятия по технологическому присоединению  (Филиппова И.В. 21/Д-300 от 01.07.21 г.) /Титул выполнен в полном объеме в 2024г</t>
  </si>
  <si>
    <t>СЗ № С/558 от 06.08.2024 Мероприятия по технологическому присоединению (Шадрин Е.Л. № 23/Д-401 от 28.08.2023г.) /Титул выполнен в полном объеме в 2024г</t>
  </si>
  <si>
    <t>СЗ С/569 от 05.07.2023 Мероприятия по технологическому присоединению (Елисеева К.И. 22/Д-414 от 29.06.22г.) /Титул выполнен в полном объеме в 2024г</t>
  </si>
  <si>
    <t>СЗ № С/322 от 19.04.2024г  /Титул выполнен в полном объеме в 2024г</t>
  </si>
  <si>
    <t>СЗ № С/469 от 03.07.2024 Мероприятия по технологическому присоединению (Мощенских О.В. № ОД-№23/Д-252 от 08.06.2023г.) /Титул выполнен в полном объеме в 2024г</t>
  </si>
  <si>
    <t>СЗ № С/470 от 03.07.2024 Мероприятия по технологическому присоединению (Гора Ю.О. № ОД-№23/Д-627 от 12.01.2024г.) /Титул выполнен в полном объеме в 2024г</t>
  </si>
  <si>
    <t>СЗ № С/469 от 03.07.2024 Мероприятия по технологическому присоединению (ООО ГП Спецоборона № ОД-№23/Д-254 от 09.06.2023г.) /Титул выполнен в полном объеме в 2024г</t>
  </si>
  <si>
    <t>СЗ № С/383от 30.05.2024 Мероприятия по технологическому присоединению (Вахрушева Л.Е. 21/Д-593 от 08.11.2021г) /Титул выполнен в полном объеме в 2024г</t>
  </si>
  <si>
    <t>Титул перенесен в ИПР 2025-2029гг.  в связи с уточнением количества заключенных договоров тех. присоединения и перераспределения нагрузки в существующих сетях (АОТС от 07.02.24) /титул выполнен в полном объеме в 2024г.</t>
  </si>
  <si>
    <t>Мероприятия по технологическому присоединению (ОД-19/Д-706 от 17.08.20)/Заключен договор на ПИР /невыполнение со стороны подрядчика,  увеличение стоимости связано с изменением технических решений,перенесены работы в 2023г.  /Титул выполнен в полном объеме в 2024г</t>
  </si>
  <si>
    <t>Мероприятия по технологическому присоединению (Ксенофонтова Н.И.  №ОД-19/Д-585 от 24.12.2019г) /Титул выполнен в полном объеме в 2024г</t>
  </si>
  <si>
    <t>СЗ №С/320 от 15.06.21 Мероприятия по технологическому присоединению (ГБУЗ ЛО «ВКМБ 20/Д-100 от 10.08.20.)   /Титул выполнен в полном объеме в 2024г</t>
  </si>
  <si>
    <t>СЗ №С/320 от 15.06.21 Мероприятия по технологическому присоединению (Мустафаев И.Ф. 20/Д-575 от 08.12.20) /Титул выполнен в полном объеме в 2024г</t>
  </si>
  <si>
    <t>СЗ С/967 от 31.10.23  Мероприятия по технологическому присоединению (Уваров А.Н. 22Д-706 от 11.11.2022) /Титул выполнен в полном объеме в 2024г</t>
  </si>
  <si>
    <t>СЗ С/221 от 21.03.23  Мероприятия по технологическому присоединению (ИП Сукиасян Т.М., ИП Оганисян Г.Г., ИП Лыкова К.А.  22/Д-551 от  10.08.22 г.) /Титул выполнен в полном объеме в 2024г</t>
  </si>
  <si>
    <t>СЗ №С/975 от 19.12.24 Мероприятия по технологическому присоединению ( ООО Газпрпомнефть-Центр ОД-№ 24/Д-068 от 13.05.2024 г.) /Титул выполнен в полном объеме в 2024г</t>
  </si>
  <si>
    <t>СЗ С/546 от 28.06.23  Мероприятия по технологическому присоединению (ООО "Татнефть-АЗС-Северо-Запад" 22/Д-559 от 06.09.22) продолжить работы по титулу планируется в 2025г /Титул выполнен в полном объеме в 2024г</t>
  </si>
  <si>
    <t>С/З №С/489 от 10.07.24 Мероприятия по технологическому присоединению (ООО "СИН" 24/Д-113 от 06.05.24) /Титул выполнен в полном объеме в 2024г</t>
  </si>
  <si>
    <t>С/З №С/556 от 06.08.24 Мероприятия по технологическому присоединению (ООО "Тайм" 23/Д-570 от 24.11.23) /Титул выполнен в полном объеме в 2024г</t>
  </si>
  <si>
    <t>С/З №С/671 от 25.09.24 Мероприятия по технологическому присоединению (ИП Мухин А.В. ОД-№24/Д-028 от 09.02.2024 г.) /Титул выполнен в полном объеме в 2024г</t>
  </si>
  <si>
    <t>СЗ № С/693 от 02.10.2024 Мероприятия по технологическому присоединению  (Лобанова Н.Д. № 23/Д-586 от 11.12.2023г.) /Титул выполнен в полном объеме в 2024г</t>
  </si>
  <si>
    <t>С/З №С/692от 02.10.24 мероприятия по технологическому присоединению (ООО "Мираж", ООО "Альтаир", ООО "Рент-Тех-Плюс"  ОД-№ 24/Д-102 от 11.04.2024 г.) /Титул выполнен в полном объеме в 2024г</t>
  </si>
  <si>
    <t>С/З №С/691 от 02.10.24 Мероприятия по технологическому присоединению (ИП Михеева ОД-№23/Д-568 от 24.11.2023 г.) /Титул выполнен в полном объеме в 2024г</t>
  </si>
  <si>
    <t>СЗ № С/104 от 09.02.24 (ИП Смольников И.А. 24/Д-004 от 25.01.24 г.) /Титул выполнен в полном объеме в 2024г</t>
  </si>
  <si>
    <t>СЗ № С/854 от 07.09.2022 /Мероприятия по технологическому присоединению/ СМКУ "ЦОФМУ" 22/Д-057 от 11.03.2022г /Титул выполнен в полном объеме в 2024г</t>
  </si>
  <si>
    <t>СЗ С/749 от 05.09.2023 Мероприятия по технологическому присоединению (МОУ СОШ «Свердловский ЦО» 21/Д-622 от 29.11.21 г.)  /титул выполнен в полном объеме в 2024г.</t>
  </si>
  <si>
    <t>СЗ № С/854 от 04.10.2023 Мероприятия по технологическому присоединению (МОБУ «СОШ № 6» ОД-21/Д-046 от 05.02.21 г.)   /титул выполнен в полном объеме в 2024г.</t>
  </si>
  <si>
    <t>СЗ С/397 от 15.05.2023 Выполнение обязательств по договору на технологическое присоединение с заявителем  (Договор №ОД-23/Д-010 от 10.02.2023г.) 1 этап выполнен в полном объеме в 2023г.Титул выполнен в полном объеме в  2024г</t>
  </si>
  <si>
    <r>
      <t xml:space="preserve">Реконструкция ВЛ-0,4 кВ фид. 5 от ТП-150, L= 100 м., пер. Армянский,г. Всеволожск  (ООО «ТРД» 20/Д-512 от 25.11.20)            </t>
    </r>
    <r>
      <rPr>
        <sz val="8"/>
        <rFont val="Times New Roman"/>
        <family val="1"/>
        <charset val="204"/>
      </rPr>
      <t xml:space="preserve"> </t>
    </r>
  </si>
  <si>
    <t xml:space="preserve">«Строительств  КЛ-0,4 кВ от РУ-0,4 кВ ТП-245, L= 250,  Привокзальная площадь, д. 2., п. Токсово ( ИП Матвеев  20/Д-319 от 17.08.20)»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</si>
</sst>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 , serif ;mso-fa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82">
    <xf numFmtId="0" fontId="0" fillId="0" borderId="0" xfId="0"/>
    <xf numFmtId="0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2" fontId="1" fillId="0" borderId="11" xfId="0" applyNumberFormat="1" applyFont="1" applyFill="1" applyBorder="1" applyAlignment="1">
      <alignment horizontal="center" vertical="center"/>
    </xf>
    <xf numFmtId="49" fontId="1" fillId="0" borderId="11" xfId="2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2" applyNumberFormat="1" applyFont="1" applyFill="1" applyBorder="1" applyAlignment="1">
      <alignment horizontal="center" vertical="center" wrapText="1"/>
    </xf>
    <xf numFmtId="49" fontId="1" fillId="0" borderId="11" xfId="2" applyNumberFormat="1" applyFont="1" applyFill="1" applyBorder="1" applyAlignment="1">
      <alignment horizontal="left" vertical="center" wrapText="1"/>
    </xf>
    <xf numFmtId="49" fontId="1" fillId="0" borderId="11" xfId="1" applyNumberFormat="1" applyFont="1" applyFill="1" applyBorder="1" applyAlignment="1">
      <alignment horizontal="center" vertical="center"/>
    </xf>
    <xf numFmtId="0" fontId="1" fillId="0" borderId="11" xfId="3" applyNumberFormat="1" applyFont="1" applyFill="1" applyBorder="1" applyAlignment="1" applyProtection="1">
      <alignment horizontal="center" vertical="center" wrapText="1"/>
      <protection locked="0"/>
    </xf>
    <xf numFmtId="49" fontId="1" fillId="0" borderId="9" xfId="2" applyNumberFormat="1" applyFont="1" applyFill="1" applyBorder="1" applyAlignment="1">
      <alignment horizontal="center" vertical="center"/>
    </xf>
    <xf numFmtId="49" fontId="1" fillId="0" borderId="11" xfId="1" applyNumberFormat="1" applyFont="1" applyFill="1" applyBorder="1" applyAlignment="1">
      <alignment horizontal="center" vertical="center" wrapText="1"/>
    </xf>
    <xf numFmtId="0" fontId="1" fillId="0" borderId="11" xfId="1" applyNumberFormat="1" applyFont="1" applyFill="1" applyBorder="1" applyAlignment="1">
      <alignment horizontal="center" vertical="center"/>
    </xf>
    <xf numFmtId="2" fontId="1" fillId="0" borderId="11" xfId="1" applyNumberFormat="1" applyFont="1" applyFill="1" applyBorder="1" applyAlignment="1">
      <alignment horizontal="center" vertical="center"/>
    </xf>
    <xf numFmtId="0" fontId="1" fillId="0" borderId="11" xfId="2" applyFont="1" applyFill="1" applyBorder="1" applyAlignment="1">
      <alignment horizontal="center" vertical="center" wrapText="1"/>
    </xf>
    <xf numFmtId="0" fontId="1" fillId="0" borderId="11" xfId="2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vertical="center" wrapText="1"/>
    </xf>
    <xf numFmtId="49" fontId="1" fillId="0" borderId="4" xfId="2" applyNumberFormat="1" applyFont="1" applyFill="1" applyBorder="1" applyAlignment="1">
      <alignment horizontal="center" vertical="center"/>
    </xf>
    <xf numFmtId="49" fontId="4" fillId="0" borderId="11" xfId="1" applyNumberFormat="1" applyFont="1" applyFill="1" applyBorder="1" applyAlignment="1">
      <alignment horizontal="center" vertical="center"/>
    </xf>
    <xf numFmtId="49" fontId="4" fillId="0" borderId="11" xfId="1" applyNumberFormat="1" applyFont="1" applyFill="1" applyBorder="1" applyAlignment="1">
      <alignment horizontal="center" vertical="center" wrapText="1"/>
    </xf>
    <xf numFmtId="0" fontId="4" fillId="0" borderId="11" xfId="1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2" fontId="1" fillId="0" borderId="11" xfId="2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/>
    </xf>
    <xf numFmtId="1" fontId="1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 vertical="center" wrapText="1"/>
    </xf>
    <xf numFmtId="1" fontId="7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1" fillId="0" borderId="9" xfId="2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2" fontId="1" fillId="0" borderId="11" xfId="1" applyNumberFormat="1" applyFont="1" applyFill="1" applyBorder="1" applyAlignment="1">
      <alignment horizontal="center" vertical="center" wrapText="1"/>
    </xf>
    <xf numFmtId="49" fontId="8" fillId="0" borderId="11" xfId="2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/>
    </xf>
    <xf numFmtId="49" fontId="1" fillId="0" borderId="9" xfId="2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wrapText="1"/>
    </xf>
  </cellXfs>
  <cellStyles count="4">
    <cellStyle name="Обычный" xfId="0" builtinId="0"/>
    <cellStyle name="Обычный 17" xfId="3"/>
    <cellStyle name="Обычный 7" xfId="1"/>
    <cellStyle name="Обычный 7 13" xfId="2"/>
  </cellStyles>
  <dxfs count="2748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FF66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theme="3" tint="0.79998168889431442"/>
        </patternFill>
      </fill>
    </dxf>
    <dxf>
      <fill>
        <patternFill>
          <bgColor rgb="FFFF99FF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99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strike val="0"/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FF66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CC99FF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theme="3" tint="0.79998168889431442"/>
        </patternFill>
      </fill>
    </dxf>
    <dxf>
      <fill>
        <patternFill>
          <bgColor rgb="FFFF99FF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CC"/>
        </patternFill>
      </fill>
    </dxf>
    <dxf>
      <fill>
        <patternFill>
          <bgColor rgb="FFFF99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99FF99"/>
        </patternFill>
      </fill>
    </dxf>
    <dxf>
      <fill>
        <patternFill>
          <bgColor theme="0" tint="-0.14996795556505021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0" tint="-0.14996795556505021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99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ont>
        <strike val="0"/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ill>
        <patternFill>
          <bgColor rgb="FFFFFF99"/>
        </patternFill>
      </fill>
    </dxf>
    <dxf>
      <fill>
        <patternFill>
          <bgColor rgb="FFFFFF66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9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99FF99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rgb="FFFFC000"/>
        </patternFill>
      </fill>
    </dxf>
    <dxf>
      <fill>
        <patternFill>
          <bgColor rgb="FF99FF99"/>
        </patternFill>
      </fill>
    </dxf>
    <dxf>
      <fill>
        <patternFill>
          <bgColor rgb="FFFF99FF"/>
        </patternFill>
      </fill>
    </dxf>
    <dxf>
      <fill>
        <patternFill>
          <bgColor rgb="FFFFFF66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8"/>
  <sheetViews>
    <sheetView tabSelected="1" zoomScale="69" zoomScaleNormal="69" workbookViewId="0">
      <selection activeCell="A2" sqref="A2"/>
    </sheetView>
  </sheetViews>
  <sheetFormatPr defaultColWidth="9.140625" defaultRowHeight="15.75"/>
  <cols>
    <col min="1" max="1" width="11.5703125" style="1" customWidth="1"/>
    <col min="2" max="2" width="77.140625" style="1" customWidth="1"/>
    <col min="3" max="3" width="17" style="1" customWidth="1"/>
    <col min="4" max="4" width="16.42578125" style="1" customWidth="1"/>
    <col min="5" max="5" width="21.85546875" style="1" customWidth="1"/>
    <col min="6" max="6" width="15.5703125" style="2" customWidth="1"/>
    <col min="7" max="7" width="12.5703125" style="2" customWidth="1"/>
    <col min="8" max="8" width="10.140625" style="2" customWidth="1"/>
    <col min="9" max="9" width="8.28515625" style="2" customWidth="1"/>
    <col min="10" max="10" width="8.85546875" style="2" bestFit="1" customWidth="1"/>
    <col min="11" max="11" width="8.140625" style="2" customWidth="1"/>
    <col min="12" max="12" width="7.42578125" style="2" customWidth="1"/>
    <col min="13" max="13" width="8.42578125" style="2" customWidth="1"/>
    <col min="14" max="14" width="7.42578125" style="2" customWidth="1"/>
    <col min="15" max="15" width="8.5703125" style="2" customWidth="1"/>
    <col min="16" max="16" width="8.7109375" style="2" customWidth="1"/>
    <col min="17" max="17" width="24" style="2" customWidth="1"/>
    <col min="18" max="18" width="16" style="2" customWidth="1"/>
    <col min="19" max="19" width="18" style="2" customWidth="1"/>
    <col min="20" max="20" width="46.5703125" style="26" customWidth="1"/>
    <col min="21" max="21" width="15.5703125" style="1" hidden="1" customWidth="1"/>
    <col min="22" max="255" width="9.140625" style="1"/>
    <col min="256" max="256" width="8.140625" style="1" customWidth="1"/>
    <col min="257" max="257" width="25.5703125" style="1" customWidth="1"/>
    <col min="258" max="258" width="13.5703125" style="1" customWidth="1"/>
    <col min="259" max="259" width="13.85546875" style="1" customWidth="1"/>
    <col min="260" max="260" width="13" style="1" customWidth="1"/>
    <col min="261" max="261" width="13.5703125" style="1" customWidth="1"/>
    <col min="262" max="271" width="7.42578125" style="1" customWidth="1"/>
    <col min="272" max="272" width="13.5703125" style="1" customWidth="1"/>
    <col min="273" max="273" width="9.5703125" style="1" customWidth="1"/>
    <col min="274" max="274" width="5.5703125" style="1" customWidth="1"/>
    <col min="275" max="275" width="10.42578125" style="1" customWidth="1"/>
    <col min="276" max="511" width="9.140625" style="1"/>
    <col min="512" max="512" width="8.140625" style="1" customWidth="1"/>
    <col min="513" max="513" width="25.5703125" style="1" customWidth="1"/>
    <col min="514" max="514" width="13.5703125" style="1" customWidth="1"/>
    <col min="515" max="515" width="13.85546875" style="1" customWidth="1"/>
    <col min="516" max="516" width="13" style="1" customWidth="1"/>
    <col min="517" max="517" width="13.5703125" style="1" customWidth="1"/>
    <col min="518" max="527" width="7.42578125" style="1" customWidth="1"/>
    <col min="528" max="528" width="13.5703125" style="1" customWidth="1"/>
    <col min="529" max="529" width="9.5703125" style="1" customWidth="1"/>
    <col min="530" max="530" width="5.5703125" style="1" customWidth="1"/>
    <col min="531" max="531" width="10.42578125" style="1" customWidth="1"/>
    <col min="532" max="767" width="9.140625" style="1"/>
    <col min="768" max="768" width="8.140625" style="1" customWidth="1"/>
    <col min="769" max="769" width="25.5703125" style="1" customWidth="1"/>
    <col min="770" max="770" width="13.5703125" style="1" customWidth="1"/>
    <col min="771" max="771" width="13.85546875" style="1" customWidth="1"/>
    <col min="772" max="772" width="13" style="1" customWidth="1"/>
    <col min="773" max="773" width="13.5703125" style="1" customWidth="1"/>
    <col min="774" max="783" width="7.42578125" style="1" customWidth="1"/>
    <col min="784" max="784" width="13.5703125" style="1" customWidth="1"/>
    <col min="785" max="785" width="9.5703125" style="1" customWidth="1"/>
    <col min="786" max="786" width="5.5703125" style="1" customWidth="1"/>
    <col min="787" max="787" width="10.42578125" style="1" customWidth="1"/>
    <col min="788" max="1023" width="9.140625" style="1"/>
    <col min="1024" max="1024" width="8.140625" style="1" customWidth="1"/>
    <col min="1025" max="1025" width="25.5703125" style="1" customWidth="1"/>
    <col min="1026" max="1026" width="13.5703125" style="1" customWidth="1"/>
    <col min="1027" max="1027" width="13.85546875" style="1" customWidth="1"/>
    <col min="1028" max="1028" width="13" style="1" customWidth="1"/>
    <col min="1029" max="1029" width="13.5703125" style="1" customWidth="1"/>
    <col min="1030" max="1039" width="7.42578125" style="1" customWidth="1"/>
    <col min="1040" max="1040" width="13.5703125" style="1" customWidth="1"/>
    <col min="1041" max="1041" width="9.5703125" style="1" customWidth="1"/>
    <col min="1042" max="1042" width="5.5703125" style="1" customWidth="1"/>
    <col min="1043" max="1043" width="10.42578125" style="1" customWidth="1"/>
    <col min="1044" max="1279" width="9.140625" style="1"/>
    <col min="1280" max="1280" width="8.140625" style="1" customWidth="1"/>
    <col min="1281" max="1281" width="25.5703125" style="1" customWidth="1"/>
    <col min="1282" max="1282" width="13.5703125" style="1" customWidth="1"/>
    <col min="1283" max="1283" width="13.85546875" style="1" customWidth="1"/>
    <col min="1284" max="1284" width="13" style="1" customWidth="1"/>
    <col min="1285" max="1285" width="13.5703125" style="1" customWidth="1"/>
    <col min="1286" max="1295" width="7.42578125" style="1" customWidth="1"/>
    <col min="1296" max="1296" width="13.5703125" style="1" customWidth="1"/>
    <col min="1297" max="1297" width="9.5703125" style="1" customWidth="1"/>
    <col min="1298" max="1298" width="5.5703125" style="1" customWidth="1"/>
    <col min="1299" max="1299" width="10.42578125" style="1" customWidth="1"/>
    <col min="1300" max="1535" width="9.140625" style="1"/>
    <col min="1536" max="1536" width="8.140625" style="1" customWidth="1"/>
    <col min="1537" max="1537" width="25.5703125" style="1" customWidth="1"/>
    <col min="1538" max="1538" width="13.5703125" style="1" customWidth="1"/>
    <col min="1539" max="1539" width="13.85546875" style="1" customWidth="1"/>
    <col min="1540" max="1540" width="13" style="1" customWidth="1"/>
    <col min="1541" max="1541" width="13.5703125" style="1" customWidth="1"/>
    <col min="1542" max="1551" width="7.42578125" style="1" customWidth="1"/>
    <col min="1552" max="1552" width="13.5703125" style="1" customWidth="1"/>
    <col min="1553" max="1553" width="9.5703125" style="1" customWidth="1"/>
    <col min="1554" max="1554" width="5.5703125" style="1" customWidth="1"/>
    <col min="1555" max="1555" width="10.42578125" style="1" customWidth="1"/>
    <col min="1556" max="1791" width="9.140625" style="1"/>
    <col min="1792" max="1792" width="8.140625" style="1" customWidth="1"/>
    <col min="1793" max="1793" width="25.5703125" style="1" customWidth="1"/>
    <col min="1794" max="1794" width="13.5703125" style="1" customWidth="1"/>
    <col min="1795" max="1795" width="13.85546875" style="1" customWidth="1"/>
    <col min="1796" max="1796" width="13" style="1" customWidth="1"/>
    <col min="1797" max="1797" width="13.5703125" style="1" customWidth="1"/>
    <col min="1798" max="1807" width="7.42578125" style="1" customWidth="1"/>
    <col min="1808" max="1808" width="13.5703125" style="1" customWidth="1"/>
    <col min="1809" max="1809" width="9.5703125" style="1" customWidth="1"/>
    <col min="1810" max="1810" width="5.5703125" style="1" customWidth="1"/>
    <col min="1811" max="1811" width="10.42578125" style="1" customWidth="1"/>
    <col min="1812" max="2047" width="9.140625" style="1"/>
    <col min="2048" max="2048" width="8.140625" style="1" customWidth="1"/>
    <col min="2049" max="2049" width="25.5703125" style="1" customWidth="1"/>
    <col min="2050" max="2050" width="13.5703125" style="1" customWidth="1"/>
    <col min="2051" max="2051" width="13.85546875" style="1" customWidth="1"/>
    <col min="2052" max="2052" width="13" style="1" customWidth="1"/>
    <col min="2053" max="2053" width="13.5703125" style="1" customWidth="1"/>
    <col min="2054" max="2063" width="7.42578125" style="1" customWidth="1"/>
    <col min="2064" max="2064" width="13.5703125" style="1" customWidth="1"/>
    <col min="2065" max="2065" width="9.5703125" style="1" customWidth="1"/>
    <col min="2066" max="2066" width="5.5703125" style="1" customWidth="1"/>
    <col min="2067" max="2067" width="10.42578125" style="1" customWidth="1"/>
    <col min="2068" max="2303" width="9.140625" style="1"/>
    <col min="2304" max="2304" width="8.140625" style="1" customWidth="1"/>
    <col min="2305" max="2305" width="25.5703125" style="1" customWidth="1"/>
    <col min="2306" max="2306" width="13.5703125" style="1" customWidth="1"/>
    <col min="2307" max="2307" width="13.85546875" style="1" customWidth="1"/>
    <col min="2308" max="2308" width="13" style="1" customWidth="1"/>
    <col min="2309" max="2309" width="13.5703125" style="1" customWidth="1"/>
    <col min="2310" max="2319" width="7.42578125" style="1" customWidth="1"/>
    <col min="2320" max="2320" width="13.5703125" style="1" customWidth="1"/>
    <col min="2321" max="2321" width="9.5703125" style="1" customWidth="1"/>
    <col min="2322" max="2322" width="5.5703125" style="1" customWidth="1"/>
    <col min="2323" max="2323" width="10.42578125" style="1" customWidth="1"/>
    <col min="2324" max="2559" width="9.140625" style="1"/>
    <col min="2560" max="2560" width="8.140625" style="1" customWidth="1"/>
    <col min="2561" max="2561" width="25.5703125" style="1" customWidth="1"/>
    <col min="2562" max="2562" width="13.5703125" style="1" customWidth="1"/>
    <col min="2563" max="2563" width="13.85546875" style="1" customWidth="1"/>
    <col min="2564" max="2564" width="13" style="1" customWidth="1"/>
    <col min="2565" max="2565" width="13.5703125" style="1" customWidth="1"/>
    <col min="2566" max="2575" width="7.42578125" style="1" customWidth="1"/>
    <col min="2576" max="2576" width="13.5703125" style="1" customWidth="1"/>
    <col min="2577" max="2577" width="9.5703125" style="1" customWidth="1"/>
    <col min="2578" max="2578" width="5.5703125" style="1" customWidth="1"/>
    <col min="2579" max="2579" width="10.42578125" style="1" customWidth="1"/>
    <col min="2580" max="2815" width="9.140625" style="1"/>
    <col min="2816" max="2816" width="8.140625" style="1" customWidth="1"/>
    <col min="2817" max="2817" width="25.5703125" style="1" customWidth="1"/>
    <col min="2818" max="2818" width="13.5703125" style="1" customWidth="1"/>
    <col min="2819" max="2819" width="13.85546875" style="1" customWidth="1"/>
    <col min="2820" max="2820" width="13" style="1" customWidth="1"/>
    <col min="2821" max="2821" width="13.5703125" style="1" customWidth="1"/>
    <col min="2822" max="2831" width="7.42578125" style="1" customWidth="1"/>
    <col min="2832" max="2832" width="13.5703125" style="1" customWidth="1"/>
    <col min="2833" max="2833" width="9.5703125" style="1" customWidth="1"/>
    <col min="2834" max="2834" width="5.5703125" style="1" customWidth="1"/>
    <col min="2835" max="2835" width="10.42578125" style="1" customWidth="1"/>
    <col min="2836" max="3071" width="9.140625" style="1"/>
    <col min="3072" max="3072" width="8.140625" style="1" customWidth="1"/>
    <col min="3073" max="3073" width="25.5703125" style="1" customWidth="1"/>
    <col min="3074" max="3074" width="13.5703125" style="1" customWidth="1"/>
    <col min="3075" max="3075" width="13.85546875" style="1" customWidth="1"/>
    <col min="3076" max="3076" width="13" style="1" customWidth="1"/>
    <col min="3077" max="3077" width="13.5703125" style="1" customWidth="1"/>
    <col min="3078" max="3087" width="7.42578125" style="1" customWidth="1"/>
    <col min="3088" max="3088" width="13.5703125" style="1" customWidth="1"/>
    <col min="3089" max="3089" width="9.5703125" style="1" customWidth="1"/>
    <col min="3090" max="3090" width="5.5703125" style="1" customWidth="1"/>
    <col min="3091" max="3091" width="10.42578125" style="1" customWidth="1"/>
    <col min="3092" max="3327" width="9.140625" style="1"/>
    <col min="3328" max="3328" width="8.140625" style="1" customWidth="1"/>
    <col min="3329" max="3329" width="25.5703125" style="1" customWidth="1"/>
    <col min="3330" max="3330" width="13.5703125" style="1" customWidth="1"/>
    <col min="3331" max="3331" width="13.85546875" style="1" customWidth="1"/>
    <col min="3332" max="3332" width="13" style="1" customWidth="1"/>
    <col min="3333" max="3333" width="13.5703125" style="1" customWidth="1"/>
    <col min="3334" max="3343" width="7.42578125" style="1" customWidth="1"/>
    <col min="3344" max="3344" width="13.5703125" style="1" customWidth="1"/>
    <col min="3345" max="3345" width="9.5703125" style="1" customWidth="1"/>
    <col min="3346" max="3346" width="5.5703125" style="1" customWidth="1"/>
    <col min="3347" max="3347" width="10.42578125" style="1" customWidth="1"/>
    <col min="3348" max="3583" width="9.140625" style="1"/>
    <col min="3584" max="3584" width="8.140625" style="1" customWidth="1"/>
    <col min="3585" max="3585" width="25.5703125" style="1" customWidth="1"/>
    <col min="3586" max="3586" width="13.5703125" style="1" customWidth="1"/>
    <col min="3587" max="3587" width="13.85546875" style="1" customWidth="1"/>
    <col min="3588" max="3588" width="13" style="1" customWidth="1"/>
    <col min="3589" max="3589" width="13.5703125" style="1" customWidth="1"/>
    <col min="3590" max="3599" width="7.42578125" style="1" customWidth="1"/>
    <col min="3600" max="3600" width="13.5703125" style="1" customWidth="1"/>
    <col min="3601" max="3601" width="9.5703125" style="1" customWidth="1"/>
    <col min="3602" max="3602" width="5.5703125" style="1" customWidth="1"/>
    <col min="3603" max="3603" width="10.42578125" style="1" customWidth="1"/>
    <col min="3604" max="3839" width="9.140625" style="1"/>
    <col min="3840" max="3840" width="8.140625" style="1" customWidth="1"/>
    <col min="3841" max="3841" width="25.5703125" style="1" customWidth="1"/>
    <col min="3842" max="3842" width="13.5703125" style="1" customWidth="1"/>
    <col min="3843" max="3843" width="13.85546875" style="1" customWidth="1"/>
    <col min="3844" max="3844" width="13" style="1" customWidth="1"/>
    <col min="3845" max="3845" width="13.5703125" style="1" customWidth="1"/>
    <col min="3846" max="3855" width="7.42578125" style="1" customWidth="1"/>
    <col min="3856" max="3856" width="13.5703125" style="1" customWidth="1"/>
    <col min="3857" max="3857" width="9.5703125" style="1" customWidth="1"/>
    <col min="3858" max="3858" width="5.5703125" style="1" customWidth="1"/>
    <col min="3859" max="3859" width="10.42578125" style="1" customWidth="1"/>
    <col min="3860" max="4095" width="9.140625" style="1"/>
    <col min="4096" max="4096" width="8.140625" style="1" customWidth="1"/>
    <col min="4097" max="4097" width="25.5703125" style="1" customWidth="1"/>
    <col min="4098" max="4098" width="13.5703125" style="1" customWidth="1"/>
    <col min="4099" max="4099" width="13.85546875" style="1" customWidth="1"/>
    <col min="4100" max="4100" width="13" style="1" customWidth="1"/>
    <col min="4101" max="4101" width="13.5703125" style="1" customWidth="1"/>
    <col min="4102" max="4111" width="7.42578125" style="1" customWidth="1"/>
    <col min="4112" max="4112" width="13.5703125" style="1" customWidth="1"/>
    <col min="4113" max="4113" width="9.5703125" style="1" customWidth="1"/>
    <col min="4114" max="4114" width="5.5703125" style="1" customWidth="1"/>
    <col min="4115" max="4115" width="10.42578125" style="1" customWidth="1"/>
    <col min="4116" max="4351" width="9.140625" style="1"/>
    <col min="4352" max="4352" width="8.140625" style="1" customWidth="1"/>
    <col min="4353" max="4353" width="25.5703125" style="1" customWidth="1"/>
    <col min="4354" max="4354" width="13.5703125" style="1" customWidth="1"/>
    <col min="4355" max="4355" width="13.85546875" style="1" customWidth="1"/>
    <col min="4356" max="4356" width="13" style="1" customWidth="1"/>
    <col min="4357" max="4357" width="13.5703125" style="1" customWidth="1"/>
    <col min="4358" max="4367" width="7.42578125" style="1" customWidth="1"/>
    <col min="4368" max="4368" width="13.5703125" style="1" customWidth="1"/>
    <col min="4369" max="4369" width="9.5703125" style="1" customWidth="1"/>
    <col min="4370" max="4370" width="5.5703125" style="1" customWidth="1"/>
    <col min="4371" max="4371" width="10.42578125" style="1" customWidth="1"/>
    <col min="4372" max="4607" width="9.140625" style="1"/>
    <col min="4608" max="4608" width="8.140625" style="1" customWidth="1"/>
    <col min="4609" max="4609" width="25.5703125" style="1" customWidth="1"/>
    <col min="4610" max="4610" width="13.5703125" style="1" customWidth="1"/>
    <col min="4611" max="4611" width="13.85546875" style="1" customWidth="1"/>
    <col min="4612" max="4612" width="13" style="1" customWidth="1"/>
    <col min="4613" max="4613" width="13.5703125" style="1" customWidth="1"/>
    <col min="4614" max="4623" width="7.42578125" style="1" customWidth="1"/>
    <col min="4624" max="4624" width="13.5703125" style="1" customWidth="1"/>
    <col min="4625" max="4625" width="9.5703125" style="1" customWidth="1"/>
    <col min="4626" max="4626" width="5.5703125" style="1" customWidth="1"/>
    <col min="4627" max="4627" width="10.42578125" style="1" customWidth="1"/>
    <col min="4628" max="4863" width="9.140625" style="1"/>
    <col min="4864" max="4864" width="8.140625" style="1" customWidth="1"/>
    <col min="4865" max="4865" width="25.5703125" style="1" customWidth="1"/>
    <col min="4866" max="4866" width="13.5703125" style="1" customWidth="1"/>
    <col min="4867" max="4867" width="13.85546875" style="1" customWidth="1"/>
    <col min="4868" max="4868" width="13" style="1" customWidth="1"/>
    <col min="4869" max="4869" width="13.5703125" style="1" customWidth="1"/>
    <col min="4870" max="4879" width="7.42578125" style="1" customWidth="1"/>
    <col min="4880" max="4880" width="13.5703125" style="1" customWidth="1"/>
    <col min="4881" max="4881" width="9.5703125" style="1" customWidth="1"/>
    <col min="4882" max="4882" width="5.5703125" style="1" customWidth="1"/>
    <col min="4883" max="4883" width="10.42578125" style="1" customWidth="1"/>
    <col min="4884" max="5119" width="9.140625" style="1"/>
    <col min="5120" max="5120" width="8.140625" style="1" customWidth="1"/>
    <col min="5121" max="5121" width="25.5703125" style="1" customWidth="1"/>
    <col min="5122" max="5122" width="13.5703125" style="1" customWidth="1"/>
    <col min="5123" max="5123" width="13.85546875" style="1" customWidth="1"/>
    <col min="5124" max="5124" width="13" style="1" customWidth="1"/>
    <col min="5125" max="5125" width="13.5703125" style="1" customWidth="1"/>
    <col min="5126" max="5135" width="7.42578125" style="1" customWidth="1"/>
    <col min="5136" max="5136" width="13.5703125" style="1" customWidth="1"/>
    <col min="5137" max="5137" width="9.5703125" style="1" customWidth="1"/>
    <col min="5138" max="5138" width="5.5703125" style="1" customWidth="1"/>
    <col min="5139" max="5139" width="10.42578125" style="1" customWidth="1"/>
    <col min="5140" max="5375" width="9.140625" style="1"/>
    <col min="5376" max="5376" width="8.140625" style="1" customWidth="1"/>
    <col min="5377" max="5377" width="25.5703125" style="1" customWidth="1"/>
    <col min="5378" max="5378" width="13.5703125" style="1" customWidth="1"/>
    <col min="5379" max="5379" width="13.85546875" style="1" customWidth="1"/>
    <col min="5380" max="5380" width="13" style="1" customWidth="1"/>
    <col min="5381" max="5381" width="13.5703125" style="1" customWidth="1"/>
    <col min="5382" max="5391" width="7.42578125" style="1" customWidth="1"/>
    <col min="5392" max="5392" width="13.5703125" style="1" customWidth="1"/>
    <col min="5393" max="5393" width="9.5703125" style="1" customWidth="1"/>
    <col min="5394" max="5394" width="5.5703125" style="1" customWidth="1"/>
    <col min="5395" max="5395" width="10.42578125" style="1" customWidth="1"/>
    <col min="5396" max="5631" width="9.140625" style="1"/>
    <col min="5632" max="5632" width="8.140625" style="1" customWidth="1"/>
    <col min="5633" max="5633" width="25.5703125" style="1" customWidth="1"/>
    <col min="5634" max="5634" width="13.5703125" style="1" customWidth="1"/>
    <col min="5635" max="5635" width="13.85546875" style="1" customWidth="1"/>
    <col min="5636" max="5636" width="13" style="1" customWidth="1"/>
    <col min="5637" max="5637" width="13.5703125" style="1" customWidth="1"/>
    <col min="5638" max="5647" width="7.42578125" style="1" customWidth="1"/>
    <col min="5648" max="5648" width="13.5703125" style="1" customWidth="1"/>
    <col min="5649" max="5649" width="9.5703125" style="1" customWidth="1"/>
    <col min="5650" max="5650" width="5.5703125" style="1" customWidth="1"/>
    <col min="5651" max="5651" width="10.42578125" style="1" customWidth="1"/>
    <col min="5652" max="5887" width="9.140625" style="1"/>
    <col min="5888" max="5888" width="8.140625" style="1" customWidth="1"/>
    <col min="5889" max="5889" width="25.5703125" style="1" customWidth="1"/>
    <col min="5890" max="5890" width="13.5703125" style="1" customWidth="1"/>
    <col min="5891" max="5891" width="13.85546875" style="1" customWidth="1"/>
    <col min="5892" max="5892" width="13" style="1" customWidth="1"/>
    <col min="5893" max="5893" width="13.5703125" style="1" customWidth="1"/>
    <col min="5894" max="5903" width="7.42578125" style="1" customWidth="1"/>
    <col min="5904" max="5904" width="13.5703125" style="1" customWidth="1"/>
    <col min="5905" max="5905" width="9.5703125" style="1" customWidth="1"/>
    <col min="5906" max="5906" width="5.5703125" style="1" customWidth="1"/>
    <col min="5907" max="5907" width="10.42578125" style="1" customWidth="1"/>
    <col min="5908" max="6143" width="9.140625" style="1"/>
    <col min="6144" max="6144" width="8.140625" style="1" customWidth="1"/>
    <col min="6145" max="6145" width="25.5703125" style="1" customWidth="1"/>
    <col min="6146" max="6146" width="13.5703125" style="1" customWidth="1"/>
    <col min="6147" max="6147" width="13.85546875" style="1" customWidth="1"/>
    <col min="6148" max="6148" width="13" style="1" customWidth="1"/>
    <col min="6149" max="6149" width="13.5703125" style="1" customWidth="1"/>
    <col min="6150" max="6159" width="7.42578125" style="1" customWidth="1"/>
    <col min="6160" max="6160" width="13.5703125" style="1" customWidth="1"/>
    <col min="6161" max="6161" width="9.5703125" style="1" customWidth="1"/>
    <col min="6162" max="6162" width="5.5703125" style="1" customWidth="1"/>
    <col min="6163" max="6163" width="10.42578125" style="1" customWidth="1"/>
    <col min="6164" max="6399" width="9.140625" style="1"/>
    <col min="6400" max="6400" width="8.140625" style="1" customWidth="1"/>
    <col min="6401" max="6401" width="25.5703125" style="1" customWidth="1"/>
    <col min="6402" max="6402" width="13.5703125" style="1" customWidth="1"/>
    <col min="6403" max="6403" width="13.85546875" style="1" customWidth="1"/>
    <col min="6404" max="6404" width="13" style="1" customWidth="1"/>
    <col min="6405" max="6405" width="13.5703125" style="1" customWidth="1"/>
    <col min="6406" max="6415" width="7.42578125" style="1" customWidth="1"/>
    <col min="6416" max="6416" width="13.5703125" style="1" customWidth="1"/>
    <col min="6417" max="6417" width="9.5703125" style="1" customWidth="1"/>
    <col min="6418" max="6418" width="5.5703125" style="1" customWidth="1"/>
    <col min="6419" max="6419" width="10.42578125" style="1" customWidth="1"/>
    <col min="6420" max="6655" width="9.140625" style="1"/>
    <col min="6656" max="6656" width="8.140625" style="1" customWidth="1"/>
    <col min="6657" max="6657" width="25.5703125" style="1" customWidth="1"/>
    <col min="6658" max="6658" width="13.5703125" style="1" customWidth="1"/>
    <col min="6659" max="6659" width="13.85546875" style="1" customWidth="1"/>
    <col min="6660" max="6660" width="13" style="1" customWidth="1"/>
    <col min="6661" max="6661" width="13.5703125" style="1" customWidth="1"/>
    <col min="6662" max="6671" width="7.42578125" style="1" customWidth="1"/>
    <col min="6672" max="6672" width="13.5703125" style="1" customWidth="1"/>
    <col min="6673" max="6673" width="9.5703125" style="1" customWidth="1"/>
    <col min="6674" max="6674" width="5.5703125" style="1" customWidth="1"/>
    <col min="6675" max="6675" width="10.42578125" style="1" customWidth="1"/>
    <col min="6676" max="6911" width="9.140625" style="1"/>
    <col min="6912" max="6912" width="8.140625" style="1" customWidth="1"/>
    <col min="6913" max="6913" width="25.5703125" style="1" customWidth="1"/>
    <col min="6914" max="6914" width="13.5703125" style="1" customWidth="1"/>
    <col min="6915" max="6915" width="13.85546875" style="1" customWidth="1"/>
    <col min="6916" max="6916" width="13" style="1" customWidth="1"/>
    <col min="6917" max="6917" width="13.5703125" style="1" customWidth="1"/>
    <col min="6918" max="6927" width="7.42578125" style="1" customWidth="1"/>
    <col min="6928" max="6928" width="13.5703125" style="1" customWidth="1"/>
    <col min="6929" max="6929" width="9.5703125" style="1" customWidth="1"/>
    <col min="6930" max="6930" width="5.5703125" style="1" customWidth="1"/>
    <col min="6931" max="6931" width="10.42578125" style="1" customWidth="1"/>
    <col min="6932" max="7167" width="9.140625" style="1"/>
    <col min="7168" max="7168" width="8.140625" style="1" customWidth="1"/>
    <col min="7169" max="7169" width="25.5703125" style="1" customWidth="1"/>
    <col min="7170" max="7170" width="13.5703125" style="1" customWidth="1"/>
    <col min="7171" max="7171" width="13.85546875" style="1" customWidth="1"/>
    <col min="7172" max="7172" width="13" style="1" customWidth="1"/>
    <col min="7173" max="7173" width="13.5703125" style="1" customWidth="1"/>
    <col min="7174" max="7183" width="7.42578125" style="1" customWidth="1"/>
    <col min="7184" max="7184" width="13.5703125" style="1" customWidth="1"/>
    <col min="7185" max="7185" width="9.5703125" style="1" customWidth="1"/>
    <col min="7186" max="7186" width="5.5703125" style="1" customWidth="1"/>
    <col min="7187" max="7187" width="10.42578125" style="1" customWidth="1"/>
    <col min="7188" max="7423" width="9.140625" style="1"/>
    <col min="7424" max="7424" width="8.140625" style="1" customWidth="1"/>
    <col min="7425" max="7425" width="25.5703125" style="1" customWidth="1"/>
    <col min="7426" max="7426" width="13.5703125" style="1" customWidth="1"/>
    <col min="7427" max="7427" width="13.85546875" style="1" customWidth="1"/>
    <col min="7428" max="7428" width="13" style="1" customWidth="1"/>
    <col min="7429" max="7429" width="13.5703125" style="1" customWidth="1"/>
    <col min="7430" max="7439" width="7.42578125" style="1" customWidth="1"/>
    <col min="7440" max="7440" width="13.5703125" style="1" customWidth="1"/>
    <col min="7441" max="7441" width="9.5703125" style="1" customWidth="1"/>
    <col min="7442" max="7442" width="5.5703125" style="1" customWidth="1"/>
    <col min="7443" max="7443" width="10.42578125" style="1" customWidth="1"/>
    <col min="7444" max="7679" width="9.140625" style="1"/>
    <col min="7680" max="7680" width="8.140625" style="1" customWidth="1"/>
    <col min="7681" max="7681" width="25.5703125" style="1" customWidth="1"/>
    <col min="7682" max="7682" width="13.5703125" style="1" customWidth="1"/>
    <col min="7683" max="7683" width="13.85546875" style="1" customWidth="1"/>
    <col min="7684" max="7684" width="13" style="1" customWidth="1"/>
    <col min="7685" max="7685" width="13.5703125" style="1" customWidth="1"/>
    <col min="7686" max="7695" width="7.42578125" style="1" customWidth="1"/>
    <col min="7696" max="7696" width="13.5703125" style="1" customWidth="1"/>
    <col min="7697" max="7697" width="9.5703125" style="1" customWidth="1"/>
    <col min="7698" max="7698" width="5.5703125" style="1" customWidth="1"/>
    <col min="7699" max="7699" width="10.42578125" style="1" customWidth="1"/>
    <col min="7700" max="7935" width="9.140625" style="1"/>
    <col min="7936" max="7936" width="8.140625" style="1" customWidth="1"/>
    <col min="7937" max="7937" width="25.5703125" style="1" customWidth="1"/>
    <col min="7938" max="7938" width="13.5703125" style="1" customWidth="1"/>
    <col min="7939" max="7939" width="13.85546875" style="1" customWidth="1"/>
    <col min="7940" max="7940" width="13" style="1" customWidth="1"/>
    <col min="7941" max="7941" width="13.5703125" style="1" customWidth="1"/>
    <col min="7942" max="7951" width="7.42578125" style="1" customWidth="1"/>
    <col min="7952" max="7952" width="13.5703125" style="1" customWidth="1"/>
    <col min="7953" max="7953" width="9.5703125" style="1" customWidth="1"/>
    <col min="7954" max="7954" width="5.5703125" style="1" customWidth="1"/>
    <col min="7955" max="7955" width="10.42578125" style="1" customWidth="1"/>
    <col min="7956" max="8191" width="9.140625" style="1"/>
    <col min="8192" max="8192" width="8.140625" style="1" customWidth="1"/>
    <col min="8193" max="8193" width="25.5703125" style="1" customWidth="1"/>
    <col min="8194" max="8194" width="13.5703125" style="1" customWidth="1"/>
    <col min="8195" max="8195" width="13.85546875" style="1" customWidth="1"/>
    <col min="8196" max="8196" width="13" style="1" customWidth="1"/>
    <col min="8197" max="8197" width="13.5703125" style="1" customWidth="1"/>
    <col min="8198" max="8207" width="7.42578125" style="1" customWidth="1"/>
    <col min="8208" max="8208" width="13.5703125" style="1" customWidth="1"/>
    <col min="8209" max="8209" width="9.5703125" style="1" customWidth="1"/>
    <col min="8210" max="8210" width="5.5703125" style="1" customWidth="1"/>
    <col min="8211" max="8211" width="10.42578125" style="1" customWidth="1"/>
    <col min="8212" max="8447" width="9.140625" style="1"/>
    <col min="8448" max="8448" width="8.140625" style="1" customWidth="1"/>
    <col min="8449" max="8449" width="25.5703125" style="1" customWidth="1"/>
    <col min="8450" max="8450" width="13.5703125" style="1" customWidth="1"/>
    <col min="8451" max="8451" width="13.85546875" style="1" customWidth="1"/>
    <col min="8452" max="8452" width="13" style="1" customWidth="1"/>
    <col min="8453" max="8453" width="13.5703125" style="1" customWidth="1"/>
    <col min="8454" max="8463" width="7.42578125" style="1" customWidth="1"/>
    <col min="8464" max="8464" width="13.5703125" style="1" customWidth="1"/>
    <col min="8465" max="8465" width="9.5703125" style="1" customWidth="1"/>
    <col min="8466" max="8466" width="5.5703125" style="1" customWidth="1"/>
    <col min="8467" max="8467" width="10.42578125" style="1" customWidth="1"/>
    <col min="8468" max="8703" width="9.140625" style="1"/>
    <col min="8704" max="8704" width="8.140625" style="1" customWidth="1"/>
    <col min="8705" max="8705" width="25.5703125" style="1" customWidth="1"/>
    <col min="8706" max="8706" width="13.5703125" style="1" customWidth="1"/>
    <col min="8707" max="8707" width="13.85546875" style="1" customWidth="1"/>
    <col min="8708" max="8708" width="13" style="1" customWidth="1"/>
    <col min="8709" max="8709" width="13.5703125" style="1" customWidth="1"/>
    <col min="8710" max="8719" width="7.42578125" style="1" customWidth="1"/>
    <col min="8720" max="8720" width="13.5703125" style="1" customWidth="1"/>
    <col min="8721" max="8721" width="9.5703125" style="1" customWidth="1"/>
    <col min="8722" max="8722" width="5.5703125" style="1" customWidth="1"/>
    <col min="8723" max="8723" width="10.42578125" style="1" customWidth="1"/>
    <col min="8724" max="8959" width="9.140625" style="1"/>
    <col min="8960" max="8960" width="8.140625" style="1" customWidth="1"/>
    <col min="8961" max="8961" width="25.5703125" style="1" customWidth="1"/>
    <col min="8962" max="8962" width="13.5703125" style="1" customWidth="1"/>
    <col min="8963" max="8963" width="13.85546875" style="1" customWidth="1"/>
    <col min="8964" max="8964" width="13" style="1" customWidth="1"/>
    <col min="8965" max="8965" width="13.5703125" style="1" customWidth="1"/>
    <col min="8966" max="8975" width="7.42578125" style="1" customWidth="1"/>
    <col min="8976" max="8976" width="13.5703125" style="1" customWidth="1"/>
    <col min="8977" max="8977" width="9.5703125" style="1" customWidth="1"/>
    <col min="8978" max="8978" width="5.5703125" style="1" customWidth="1"/>
    <col min="8979" max="8979" width="10.42578125" style="1" customWidth="1"/>
    <col min="8980" max="9215" width="9.140625" style="1"/>
    <col min="9216" max="9216" width="8.140625" style="1" customWidth="1"/>
    <col min="9217" max="9217" width="25.5703125" style="1" customWidth="1"/>
    <col min="9218" max="9218" width="13.5703125" style="1" customWidth="1"/>
    <col min="9219" max="9219" width="13.85546875" style="1" customWidth="1"/>
    <col min="9220" max="9220" width="13" style="1" customWidth="1"/>
    <col min="9221" max="9221" width="13.5703125" style="1" customWidth="1"/>
    <col min="9222" max="9231" width="7.42578125" style="1" customWidth="1"/>
    <col min="9232" max="9232" width="13.5703125" style="1" customWidth="1"/>
    <col min="9233" max="9233" width="9.5703125" style="1" customWidth="1"/>
    <col min="9234" max="9234" width="5.5703125" style="1" customWidth="1"/>
    <col min="9235" max="9235" width="10.42578125" style="1" customWidth="1"/>
    <col min="9236" max="9471" width="9.140625" style="1"/>
    <col min="9472" max="9472" width="8.140625" style="1" customWidth="1"/>
    <col min="9473" max="9473" width="25.5703125" style="1" customWidth="1"/>
    <col min="9474" max="9474" width="13.5703125" style="1" customWidth="1"/>
    <col min="9475" max="9475" width="13.85546875" style="1" customWidth="1"/>
    <col min="9476" max="9476" width="13" style="1" customWidth="1"/>
    <col min="9477" max="9477" width="13.5703125" style="1" customWidth="1"/>
    <col min="9478" max="9487" width="7.42578125" style="1" customWidth="1"/>
    <col min="9488" max="9488" width="13.5703125" style="1" customWidth="1"/>
    <col min="9489" max="9489" width="9.5703125" style="1" customWidth="1"/>
    <col min="9490" max="9490" width="5.5703125" style="1" customWidth="1"/>
    <col min="9491" max="9491" width="10.42578125" style="1" customWidth="1"/>
    <col min="9492" max="9727" width="9.140625" style="1"/>
    <col min="9728" max="9728" width="8.140625" style="1" customWidth="1"/>
    <col min="9729" max="9729" width="25.5703125" style="1" customWidth="1"/>
    <col min="9730" max="9730" width="13.5703125" style="1" customWidth="1"/>
    <col min="9731" max="9731" width="13.85546875" style="1" customWidth="1"/>
    <col min="9732" max="9732" width="13" style="1" customWidth="1"/>
    <col min="9733" max="9733" width="13.5703125" style="1" customWidth="1"/>
    <col min="9734" max="9743" width="7.42578125" style="1" customWidth="1"/>
    <col min="9744" max="9744" width="13.5703125" style="1" customWidth="1"/>
    <col min="9745" max="9745" width="9.5703125" style="1" customWidth="1"/>
    <col min="9746" max="9746" width="5.5703125" style="1" customWidth="1"/>
    <col min="9747" max="9747" width="10.42578125" style="1" customWidth="1"/>
    <col min="9748" max="9983" width="9.140625" style="1"/>
    <col min="9984" max="9984" width="8.140625" style="1" customWidth="1"/>
    <col min="9985" max="9985" width="25.5703125" style="1" customWidth="1"/>
    <col min="9986" max="9986" width="13.5703125" style="1" customWidth="1"/>
    <col min="9987" max="9987" width="13.85546875" style="1" customWidth="1"/>
    <col min="9988" max="9988" width="13" style="1" customWidth="1"/>
    <col min="9989" max="9989" width="13.5703125" style="1" customWidth="1"/>
    <col min="9990" max="9999" width="7.42578125" style="1" customWidth="1"/>
    <col min="10000" max="10000" width="13.5703125" style="1" customWidth="1"/>
    <col min="10001" max="10001" width="9.5703125" style="1" customWidth="1"/>
    <col min="10002" max="10002" width="5.5703125" style="1" customWidth="1"/>
    <col min="10003" max="10003" width="10.42578125" style="1" customWidth="1"/>
    <col min="10004" max="10239" width="9.140625" style="1"/>
    <col min="10240" max="10240" width="8.140625" style="1" customWidth="1"/>
    <col min="10241" max="10241" width="25.5703125" style="1" customWidth="1"/>
    <col min="10242" max="10242" width="13.5703125" style="1" customWidth="1"/>
    <col min="10243" max="10243" width="13.85546875" style="1" customWidth="1"/>
    <col min="10244" max="10244" width="13" style="1" customWidth="1"/>
    <col min="10245" max="10245" width="13.5703125" style="1" customWidth="1"/>
    <col min="10246" max="10255" width="7.42578125" style="1" customWidth="1"/>
    <col min="10256" max="10256" width="13.5703125" style="1" customWidth="1"/>
    <col min="10257" max="10257" width="9.5703125" style="1" customWidth="1"/>
    <col min="10258" max="10258" width="5.5703125" style="1" customWidth="1"/>
    <col min="10259" max="10259" width="10.42578125" style="1" customWidth="1"/>
    <col min="10260" max="10495" width="9.140625" style="1"/>
    <col min="10496" max="10496" width="8.140625" style="1" customWidth="1"/>
    <col min="10497" max="10497" width="25.5703125" style="1" customWidth="1"/>
    <col min="10498" max="10498" width="13.5703125" style="1" customWidth="1"/>
    <col min="10499" max="10499" width="13.85546875" style="1" customWidth="1"/>
    <col min="10500" max="10500" width="13" style="1" customWidth="1"/>
    <col min="10501" max="10501" width="13.5703125" style="1" customWidth="1"/>
    <col min="10502" max="10511" width="7.42578125" style="1" customWidth="1"/>
    <col min="10512" max="10512" width="13.5703125" style="1" customWidth="1"/>
    <col min="10513" max="10513" width="9.5703125" style="1" customWidth="1"/>
    <col min="10514" max="10514" width="5.5703125" style="1" customWidth="1"/>
    <col min="10515" max="10515" width="10.42578125" style="1" customWidth="1"/>
    <col min="10516" max="10751" width="9.140625" style="1"/>
    <col min="10752" max="10752" width="8.140625" style="1" customWidth="1"/>
    <col min="10753" max="10753" width="25.5703125" style="1" customWidth="1"/>
    <col min="10754" max="10754" width="13.5703125" style="1" customWidth="1"/>
    <col min="10755" max="10755" width="13.85546875" style="1" customWidth="1"/>
    <col min="10756" max="10756" width="13" style="1" customWidth="1"/>
    <col min="10757" max="10757" width="13.5703125" style="1" customWidth="1"/>
    <col min="10758" max="10767" width="7.42578125" style="1" customWidth="1"/>
    <col min="10768" max="10768" width="13.5703125" style="1" customWidth="1"/>
    <col min="10769" max="10769" width="9.5703125" style="1" customWidth="1"/>
    <col min="10770" max="10770" width="5.5703125" style="1" customWidth="1"/>
    <col min="10771" max="10771" width="10.42578125" style="1" customWidth="1"/>
    <col min="10772" max="11007" width="9.140625" style="1"/>
    <col min="11008" max="11008" width="8.140625" style="1" customWidth="1"/>
    <col min="11009" max="11009" width="25.5703125" style="1" customWidth="1"/>
    <col min="11010" max="11010" width="13.5703125" style="1" customWidth="1"/>
    <col min="11011" max="11011" width="13.85546875" style="1" customWidth="1"/>
    <col min="11012" max="11012" width="13" style="1" customWidth="1"/>
    <col min="11013" max="11013" width="13.5703125" style="1" customWidth="1"/>
    <col min="11014" max="11023" width="7.42578125" style="1" customWidth="1"/>
    <col min="11024" max="11024" width="13.5703125" style="1" customWidth="1"/>
    <col min="11025" max="11025" width="9.5703125" style="1" customWidth="1"/>
    <col min="11026" max="11026" width="5.5703125" style="1" customWidth="1"/>
    <col min="11027" max="11027" width="10.42578125" style="1" customWidth="1"/>
    <col min="11028" max="11263" width="9.140625" style="1"/>
    <col min="11264" max="11264" width="8.140625" style="1" customWidth="1"/>
    <col min="11265" max="11265" width="25.5703125" style="1" customWidth="1"/>
    <col min="11266" max="11266" width="13.5703125" style="1" customWidth="1"/>
    <col min="11267" max="11267" width="13.85546875" style="1" customWidth="1"/>
    <col min="11268" max="11268" width="13" style="1" customWidth="1"/>
    <col min="11269" max="11269" width="13.5703125" style="1" customWidth="1"/>
    <col min="11270" max="11279" width="7.42578125" style="1" customWidth="1"/>
    <col min="11280" max="11280" width="13.5703125" style="1" customWidth="1"/>
    <col min="11281" max="11281" width="9.5703125" style="1" customWidth="1"/>
    <col min="11282" max="11282" width="5.5703125" style="1" customWidth="1"/>
    <col min="11283" max="11283" width="10.42578125" style="1" customWidth="1"/>
    <col min="11284" max="11519" width="9.140625" style="1"/>
    <col min="11520" max="11520" width="8.140625" style="1" customWidth="1"/>
    <col min="11521" max="11521" width="25.5703125" style="1" customWidth="1"/>
    <col min="11522" max="11522" width="13.5703125" style="1" customWidth="1"/>
    <col min="11523" max="11523" width="13.85546875" style="1" customWidth="1"/>
    <col min="11524" max="11524" width="13" style="1" customWidth="1"/>
    <col min="11525" max="11525" width="13.5703125" style="1" customWidth="1"/>
    <col min="11526" max="11535" width="7.42578125" style="1" customWidth="1"/>
    <col min="11536" max="11536" width="13.5703125" style="1" customWidth="1"/>
    <col min="11537" max="11537" width="9.5703125" style="1" customWidth="1"/>
    <col min="11538" max="11538" width="5.5703125" style="1" customWidth="1"/>
    <col min="11539" max="11539" width="10.42578125" style="1" customWidth="1"/>
    <col min="11540" max="11775" width="9.140625" style="1"/>
    <col min="11776" max="11776" width="8.140625" style="1" customWidth="1"/>
    <col min="11777" max="11777" width="25.5703125" style="1" customWidth="1"/>
    <col min="11778" max="11778" width="13.5703125" style="1" customWidth="1"/>
    <col min="11779" max="11779" width="13.85546875" style="1" customWidth="1"/>
    <col min="11780" max="11780" width="13" style="1" customWidth="1"/>
    <col min="11781" max="11781" width="13.5703125" style="1" customWidth="1"/>
    <col min="11782" max="11791" width="7.42578125" style="1" customWidth="1"/>
    <col min="11792" max="11792" width="13.5703125" style="1" customWidth="1"/>
    <col min="11793" max="11793" width="9.5703125" style="1" customWidth="1"/>
    <col min="11794" max="11794" width="5.5703125" style="1" customWidth="1"/>
    <col min="11795" max="11795" width="10.42578125" style="1" customWidth="1"/>
    <col min="11796" max="12031" width="9.140625" style="1"/>
    <col min="12032" max="12032" width="8.140625" style="1" customWidth="1"/>
    <col min="12033" max="12033" width="25.5703125" style="1" customWidth="1"/>
    <col min="12034" max="12034" width="13.5703125" style="1" customWidth="1"/>
    <col min="12035" max="12035" width="13.85546875" style="1" customWidth="1"/>
    <col min="12036" max="12036" width="13" style="1" customWidth="1"/>
    <col min="12037" max="12037" width="13.5703125" style="1" customWidth="1"/>
    <col min="12038" max="12047" width="7.42578125" style="1" customWidth="1"/>
    <col min="12048" max="12048" width="13.5703125" style="1" customWidth="1"/>
    <col min="12049" max="12049" width="9.5703125" style="1" customWidth="1"/>
    <col min="12050" max="12050" width="5.5703125" style="1" customWidth="1"/>
    <col min="12051" max="12051" width="10.42578125" style="1" customWidth="1"/>
    <col min="12052" max="12287" width="9.140625" style="1"/>
    <col min="12288" max="12288" width="8.140625" style="1" customWidth="1"/>
    <col min="12289" max="12289" width="25.5703125" style="1" customWidth="1"/>
    <col min="12290" max="12290" width="13.5703125" style="1" customWidth="1"/>
    <col min="12291" max="12291" width="13.85546875" style="1" customWidth="1"/>
    <col min="12292" max="12292" width="13" style="1" customWidth="1"/>
    <col min="12293" max="12293" width="13.5703125" style="1" customWidth="1"/>
    <col min="12294" max="12303" width="7.42578125" style="1" customWidth="1"/>
    <col min="12304" max="12304" width="13.5703125" style="1" customWidth="1"/>
    <col min="12305" max="12305" width="9.5703125" style="1" customWidth="1"/>
    <col min="12306" max="12306" width="5.5703125" style="1" customWidth="1"/>
    <col min="12307" max="12307" width="10.42578125" style="1" customWidth="1"/>
    <col min="12308" max="12543" width="9.140625" style="1"/>
    <col min="12544" max="12544" width="8.140625" style="1" customWidth="1"/>
    <col min="12545" max="12545" width="25.5703125" style="1" customWidth="1"/>
    <col min="12546" max="12546" width="13.5703125" style="1" customWidth="1"/>
    <col min="12547" max="12547" width="13.85546875" style="1" customWidth="1"/>
    <col min="12548" max="12548" width="13" style="1" customWidth="1"/>
    <col min="12549" max="12549" width="13.5703125" style="1" customWidth="1"/>
    <col min="12550" max="12559" width="7.42578125" style="1" customWidth="1"/>
    <col min="12560" max="12560" width="13.5703125" style="1" customWidth="1"/>
    <col min="12561" max="12561" width="9.5703125" style="1" customWidth="1"/>
    <col min="12562" max="12562" width="5.5703125" style="1" customWidth="1"/>
    <col min="12563" max="12563" width="10.42578125" style="1" customWidth="1"/>
    <col min="12564" max="12799" width="9.140625" style="1"/>
    <col min="12800" max="12800" width="8.140625" style="1" customWidth="1"/>
    <col min="12801" max="12801" width="25.5703125" style="1" customWidth="1"/>
    <col min="12802" max="12802" width="13.5703125" style="1" customWidth="1"/>
    <col min="12803" max="12803" width="13.85546875" style="1" customWidth="1"/>
    <col min="12804" max="12804" width="13" style="1" customWidth="1"/>
    <col min="12805" max="12805" width="13.5703125" style="1" customWidth="1"/>
    <col min="12806" max="12815" width="7.42578125" style="1" customWidth="1"/>
    <col min="12816" max="12816" width="13.5703125" style="1" customWidth="1"/>
    <col min="12817" max="12817" width="9.5703125" style="1" customWidth="1"/>
    <col min="12818" max="12818" width="5.5703125" style="1" customWidth="1"/>
    <col min="12819" max="12819" width="10.42578125" style="1" customWidth="1"/>
    <col min="12820" max="13055" width="9.140625" style="1"/>
    <col min="13056" max="13056" width="8.140625" style="1" customWidth="1"/>
    <col min="13057" max="13057" width="25.5703125" style="1" customWidth="1"/>
    <col min="13058" max="13058" width="13.5703125" style="1" customWidth="1"/>
    <col min="13059" max="13059" width="13.85546875" style="1" customWidth="1"/>
    <col min="13060" max="13060" width="13" style="1" customWidth="1"/>
    <col min="13061" max="13061" width="13.5703125" style="1" customWidth="1"/>
    <col min="13062" max="13071" width="7.42578125" style="1" customWidth="1"/>
    <col min="13072" max="13072" width="13.5703125" style="1" customWidth="1"/>
    <col min="13073" max="13073" width="9.5703125" style="1" customWidth="1"/>
    <col min="13074" max="13074" width="5.5703125" style="1" customWidth="1"/>
    <col min="13075" max="13075" width="10.42578125" style="1" customWidth="1"/>
    <col min="13076" max="13311" width="9.140625" style="1"/>
    <col min="13312" max="13312" width="8.140625" style="1" customWidth="1"/>
    <col min="13313" max="13313" width="25.5703125" style="1" customWidth="1"/>
    <col min="13314" max="13314" width="13.5703125" style="1" customWidth="1"/>
    <col min="13315" max="13315" width="13.85546875" style="1" customWidth="1"/>
    <col min="13316" max="13316" width="13" style="1" customWidth="1"/>
    <col min="13317" max="13317" width="13.5703125" style="1" customWidth="1"/>
    <col min="13318" max="13327" width="7.42578125" style="1" customWidth="1"/>
    <col min="13328" max="13328" width="13.5703125" style="1" customWidth="1"/>
    <col min="13329" max="13329" width="9.5703125" style="1" customWidth="1"/>
    <col min="13330" max="13330" width="5.5703125" style="1" customWidth="1"/>
    <col min="13331" max="13331" width="10.42578125" style="1" customWidth="1"/>
    <col min="13332" max="13567" width="9.140625" style="1"/>
    <col min="13568" max="13568" width="8.140625" style="1" customWidth="1"/>
    <col min="13569" max="13569" width="25.5703125" style="1" customWidth="1"/>
    <col min="13570" max="13570" width="13.5703125" style="1" customWidth="1"/>
    <col min="13571" max="13571" width="13.85546875" style="1" customWidth="1"/>
    <col min="13572" max="13572" width="13" style="1" customWidth="1"/>
    <col min="13573" max="13573" width="13.5703125" style="1" customWidth="1"/>
    <col min="13574" max="13583" width="7.42578125" style="1" customWidth="1"/>
    <col min="13584" max="13584" width="13.5703125" style="1" customWidth="1"/>
    <col min="13585" max="13585" width="9.5703125" style="1" customWidth="1"/>
    <col min="13586" max="13586" width="5.5703125" style="1" customWidth="1"/>
    <col min="13587" max="13587" width="10.42578125" style="1" customWidth="1"/>
    <col min="13588" max="13823" width="9.140625" style="1"/>
    <col min="13824" max="13824" width="8.140625" style="1" customWidth="1"/>
    <col min="13825" max="13825" width="25.5703125" style="1" customWidth="1"/>
    <col min="13826" max="13826" width="13.5703125" style="1" customWidth="1"/>
    <col min="13827" max="13827" width="13.85546875" style="1" customWidth="1"/>
    <col min="13828" max="13828" width="13" style="1" customWidth="1"/>
    <col min="13829" max="13829" width="13.5703125" style="1" customWidth="1"/>
    <col min="13830" max="13839" width="7.42578125" style="1" customWidth="1"/>
    <col min="13840" max="13840" width="13.5703125" style="1" customWidth="1"/>
    <col min="13841" max="13841" width="9.5703125" style="1" customWidth="1"/>
    <col min="13842" max="13842" width="5.5703125" style="1" customWidth="1"/>
    <col min="13843" max="13843" width="10.42578125" style="1" customWidth="1"/>
    <col min="13844" max="14079" width="9.140625" style="1"/>
    <col min="14080" max="14080" width="8.140625" style="1" customWidth="1"/>
    <col min="14081" max="14081" width="25.5703125" style="1" customWidth="1"/>
    <col min="14082" max="14082" width="13.5703125" style="1" customWidth="1"/>
    <col min="14083" max="14083" width="13.85546875" style="1" customWidth="1"/>
    <col min="14084" max="14084" width="13" style="1" customWidth="1"/>
    <col min="14085" max="14085" width="13.5703125" style="1" customWidth="1"/>
    <col min="14086" max="14095" width="7.42578125" style="1" customWidth="1"/>
    <col min="14096" max="14096" width="13.5703125" style="1" customWidth="1"/>
    <col min="14097" max="14097" width="9.5703125" style="1" customWidth="1"/>
    <col min="14098" max="14098" width="5.5703125" style="1" customWidth="1"/>
    <col min="14099" max="14099" width="10.42578125" style="1" customWidth="1"/>
    <col min="14100" max="14335" width="9.140625" style="1"/>
    <col min="14336" max="14336" width="8.140625" style="1" customWidth="1"/>
    <col min="14337" max="14337" width="25.5703125" style="1" customWidth="1"/>
    <col min="14338" max="14338" width="13.5703125" style="1" customWidth="1"/>
    <col min="14339" max="14339" width="13.85546875" style="1" customWidth="1"/>
    <col min="14340" max="14340" width="13" style="1" customWidth="1"/>
    <col min="14341" max="14341" width="13.5703125" style="1" customWidth="1"/>
    <col min="14342" max="14351" width="7.42578125" style="1" customWidth="1"/>
    <col min="14352" max="14352" width="13.5703125" style="1" customWidth="1"/>
    <col min="14353" max="14353" width="9.5703125" style="1" customWidth="1"/>
    <col min="14354" max="14354" width="5.5703125" style="1" customWidth="1"/>
    <col min="14355" max="14355" width="10.42578125" style="1" customWidth="1"/>
    <col min="14356" max="14591" width="9.140625" style="1"/>
    <col min="14592" max="14592" width="8.140625" style="1" customWidth="1"/>
    <col min="14593" max="14593" width="25.5703125" style="1" customWidth="1"/>
    <col min="14594" max="14594" width="13.5703125" style="1" customWidth="1"/>
    <col min="14595" max="14595" width="13.85546875" style="1" customWidth="1"/>
    <col min="14596" max="14596" width="13" style="1" customWidth="1"/>
    <col min="14597" max="14597" width="13.5703125" style="1" customWidth="1"/>
    <col min="14598" max="14607" width="7.42578125" style="1" customWidth="1"/>
    <col min="14608" max="14608" width="13.5703125" style="1" customWidth="1"/>
    <col min="14609" max="14609" width="9.5703125" style="1" customWidth="1"/>
    <col min="14610" max="14610" width="5.5703125" style="1" customWidth="1"/>
    <col min="14611" max="14611" width="10.42578125" style="1" customWidth="1"/>
    <col min="14612" max="14847" width="9.140625" style="1"/>
    <col min="14848" max="14848" width="8.140625" style="1" customWidth="1"/>
    <col min="14849" max="14849" width="25.5703125" style="1" customWidth="1"/>
    <col min="14850" max="14850" width="13.5703125" style="1" customWidth="1"/>
    <col min="14851" max="14851" width="13.85546875" style="1" customWidth="1"/>
    <col min="14852" max="14852" width="13" style="1" customWidth="1"/>
    <col min="14853" max="14853" width="13.5703125" style="1" customWidth="1"/>
    <col min="14854" max="14863" width="7.42578125" style="1" customWidth="1"/>
    <col min="14864" max="14864" width="13.5703125" style="1" customWidth="1"/>
    <col min="14865" max="14865" width="9.5703125" style="1" customWidth="1"/>
    <col min="14866" max="14866" width="5.5703125" style="1" customWidth="1"/>
    <col min="14867" max="14867" width="10.42578125" style="1" customWidth="1"/>
    <col min="14868" max="15103" width="9.140625" style="1"/>
    <col min="15104" max="15104" width="8.140625" style="1" customWidth="1"/>
    <col min="15105" max="15105" width="25.5703125" style="1" customWidth="1"/>
    <col min="15106" max="15106" width="13.5703125" style="1" customWidth="1"/>
    <col min="15107" max="15107" width="13.85546875" style="1" customWidth="1"/>
    <col min="15108" max="15108" width="13" style="1" customWidth="1"/>
    <col min="15109" max="15109" width="13.5703125" style="1" customWidth="1"/>
    <col min="15110" max="15119" width="7.42578125" style="1" customWidth="1"/>
    <col min="15120" max="15120" width="13.5703125" style="1" customWidth="1"/>
    <col min="15121" max="15121" width="9.5703125" style="1" customWidth="1"/>
    <col min="15122" max="15122" width="5.5703125" style="1" customWidth="1"/>
    <col min="15123" max="15123" width="10.42578125" style="1" customWidth="1"/>
    <col min="15124" max="15359" width="9.140625" style="1"/>
    <col min="15360" max="15360" width="8.140625" style="1" customWidth="1"/>
    <col min="15361" max="15361" width="25.5703125" style="1" customWidth="1"/>
    <col min="15362" max="15362" width="13.5703125" style="1" customWidth="1"/>
    <col min="15363" max="15363" width="13.85546875" style="1" customWidth="1"/>
    <col min="15364" max="15364" width="13" style="1" customWidth="1"/>
    <col min="15365" max="15365" width="13.5703125" style="1" customWidth="1"/>
    <col min="15366" max="15375" width="7.42578125" style="1" customWidth="1"/>
    <col min="15376" max="15376" width="13.5703125" style="1" customWidth="1"/>
    <col min="15377" max="15377" width="9.5703125" style="1" customWidth="1"/>
    <col min="15378" max="15378" width="5.5703125" style="1" customWidth="1"/>
    <col min="15379" max="15379" width="10.42578125" style="1" customWidth="1"/>
    <col min="15380" max="15615" width="9.140625" style="1"/>
    <col min="15616" max="15616" width="8.140625" style="1" customWidth="1"/>
    <col min="15617" max="15617" width="25.5703125" style="1" customWidth="1"/>
    <col min="15618" max="15618" width="13.5703125" style="1" customWidth="1"/>
    <col min="15619" max="15619" width="13.85546875" style="1" customWidth="1"/>
    <col min="15620" max="15620" width="13" style="1" customWidth="1"/>
    <col min="15621" max="15621" width="13.5703125" style="1" customWidth="1"/>
    <col min="15622" max="15631" width="7.42578125" style="1" customWidth="1"/>
    <col min="15632" max="15632" width="13.5703125" style="1" customWidth="1"/>
    <col min="15633" max="15633" width="9.5703125" style="1" customWidth="1"/>
    <col min="15634" max="15634" width="5.5703125" style="1" customWidth="1"/>
    <col min="15635" max="15635" width="10.42578125" style="1" customWidth="1"/>
    <col min="15636" max="15871" width="9.140625" style="1"/>
    <col min="15872" max="15872" width="8.140625" style="1" customWidth="1"/>
    <col min="15873" max="15873" width="25.5703125" style="1" customWidth="1"/>
    <col min="15874" max="15874" width="13.5703125" style="1" customWidth="1"/>
    <col min="15875" max="15875" width="13.85546875" style="1" customWidth="1"/>
    <col min="15876" max="15876" width="13" style="1" customWidth="1"/>
    <col min="15877" max="15877" width="13.5703125" style="1" customWidth="1"/>
    <col min="15878" max="15887" width="7.42578125" style="1" customWidth="1"/>
    <col min="15888" max="15888" width="13.5703125" style="1" customWidth="1"/>
    <col min="15889" max="15889" width="9.5703125" style="1" customWidth="1"/>
    <col min="15890" max="15890" width="5.5703125" style="1" customWidth="1"/>
    <col min="15891" max="15891" width="10.42578125" style="1" customWidth="1"/>
    <col min="15892" max="16127" width="9.140625" style="1"/>
    <col min="16128" max="16128" width="8.140625" style="1" customWidth="1"/>
    <col min="16129" max="16129" width="25.5703125" style="1" customWidth="1"/>
    <col min="16130" max="16130" width="13.5703125" style="1" customWidth="1"/>
    <col min="16131" max="16131" width="13.85546875" style="1" customWidth="1"/>
    <col min="16132" max="16132" width="13" style="1" customWidth="1"/>
    <col min="16133" max="16133" width="13.5703125" style="1" customWidth="1"/>
    <col min="16134" max="16143" width="7.42578125" style="1" customWidth="1"/>
    <col min="16144" max="16144" width="13.5703125" style="1" customWidth="1"/>
    <col min="16145" max="16145" width="9.5703125" style="1" customWidth="1"/>
    <col min="16146" max="16146" width="5.5703125" style="1" customWidth="1"/>
    <col min="16147" max="16147" width="10.42578125" style="1" customWidth="1"/>
    <col min="16148" max="16384" width="9.140625" style="1"/>
  </cols>
  <sheetData>
    <row r="1" spans="1:21">
      <c r="T1" s="20" t="s">
        <v>0</v>
      </c>
    </row>
    <row r="2" spans="1:21" ht="48" customHeight="1">
      <c r="R2" s="21" t="s">
        <v>1</v>
      </c>
      <c r="S2" s="21"/>
      <c r="T2" s="21"/>
    </row>
    <row r="3" spans="1:21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</row>
    <row r="4" spans="1:21">
      <c r="F4" s="2" t="s">
        <v>3</v>
      </c>
      <c r="G4" s="23">
        <v>12</v>
      </c>
      <c r="H4" s="23"/>
      <c r="I4" s="24" t="s">
        <v>237</v>
      </c>
      <c r="J4" s="24"/>
      <c r="K4" s="25">
        <v>2024</v>
      </c>
      <c r="L4" s="2" t="s">
        <v>4</v>
      </c>
    </row>
    <row r="6" spans="1:21">
      <c r="F6" s="3" t="s">
        <v>5</v>
      </c>
      <c r="G6" s="27" t="s">
        <v>6</v>
      </c>
      <c r="H6" s="27"/>
      <c r="I6" s="27"/>
      <c r="J6" s="27"/>
      <c r="K6" s="27"/>
      <c r="L6" s="27"/>
      <c r="M6" s="27"/>
      <c r="N6" s="27"/>
      <c r="O6" s="27"/>
      <c r="P6" s="28"/>
    </row>
    <row r="7" spans="1:21">
      <c r="G7" s="24" t="s">
        <v>7</v>
      </c>
      <c r="H7" s="24"/>
      <c r="I7" s="24"/>
      <c r="J7" s="24"/>
      <c r="K7" s="24"/>
      <c r="L7" s="24"/>
      <c r="M7" s="24"/>
      <c r="N7" s="24"/>
      <c r="O7" s="24"/>
    </row>
    <row r="9" spans="1:21">
      <c r="I9" s="3" t="s">
        <v>8</v>
      </c>
      <c r="J9" s="23">
        <v>2024</v>
      </c>
      <c r="K9" s="23"/>
      <c r="L9" s="2" t="s">
        <v>9</v>
      </c>
    </row>
    <row r="11" spans="1:21">
      <c r="G11" s="3" t="s">
        <v>10</v>
      </c>
      <c r="H11" s="29" t="s">
        <v>433</v>
      </c>
      <c r="I11" s="29"/>
      <c r="J11" s="29"/>
      <c r="K11" s="29"/>
      <c r="L11" s="29"/>
      <c r="M11" s="29"/>
      <c r="N11" s="29"/>
      <c r="O11" s="29"/>
      <c r="P11" s="29"/>
    </row>
    <row r="12" spans="1:21">
      <c r="H12" s="30" t="s">
        <v>11</v>
      </c>
      <c r="I12" s="30"/>
      <c r="J12" s="30"/>
      <c r="K12" s="30"/>
      <c r="L12" s="30"/>
      <c r="M12" s="30"/>
      <c r="N12" s="30"/>
      <c r="O12" s="30"/>
      <c r="P12" s="30"/>
    </row>
    <row r="13" spans="1:21" s="4" customFormat="1"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31"/>
    </row>
    <row r="14" spans="1:21">
      <c r="A14" s="13" t="s">
        <v>12</v>
      </c>
      <c r="B14" s="13" t="s">
        <v>13</v>
      </c>
      <c r="C14" s="13" t="s">
        <v>14</v>
      </c>
      <c r="D14" s="13" t="s">
        <v>15</v>
      </c>
      <c r="E14" s="13" t="s">
        <v>16</v>
      </c>
      <c r="F14" s="16" t="s">
        <v>17</v>
      </c>
      <c r="G14" s="32" t="s">
        <v>18</v>
      </c>
      <c r="H14" s="33"/>
      <c r="I14" s="33"/>
      <c r="J14" s="33"/>
      <c r="K14" s="33"/>
      <c r="L14" s="33"/>
      <c r="M14" s="33"/>
      <c r="N14" s="33"/>
      <c r="O14" s="33"/>
      <c r="P14" s="34"/>
      <c r="Q14" s="16" t="s">
        <v>19</v>
      </c>
      <c r="R14" s="32" t="s">
        <v>20</v>
      </c>
      <c r="S14" s="34"/>
      <c r="T14" s="13" t="s">
        <v>21</v>
      </c>
      <c r="U14" s="35" t="s">
        <v>281</v>
      </c>
    </row>
    <row r="15" spans="1:21">
      <c r="A15" s="14"/>
      <c r="B15" s="14"/>
      <c r="C15" s="14"/>
      <c r="D15" s="14"/>
      <c r="E15" s="14"/>
      <c r="F15" s="17"/>
      <c r="G15" s="32" t="s">
        <v>22</v>
      </c>
      <c r="H15" s="34"/>
      <c r="I15" s="32" t="s">
        <v>23</v>
      </c>
      <c r="J15" s="34"/>
      <c r="K15" s="32" t="s">
        <v>24</v>
      </c>
      <c r="L15" s="34"/>
      <c r="M15" s="32" t="s">
        <v>25</v>
      </c>
      <c r="N15" s="34"/>
      <c r="O15" s="32" t="s">
        <v>26</v>
      </c>
      <c r="P15" s="34"/>
      <c r="Q15" s="17"/>
      <c r="R15" s="16" t="s">
        <v>27</v>
      </c>
      <c r="S15" s="36" t="s">
        <v>28</v>
      </c>
      <c r="T15" s="14"/>
      <c r="U15" s="35"/>
    </row>
    <row r="16" spans="1:21">
      <c r="A16" s="15"/>
      <c r="B16" s="15"/>
      <c r="C16" s="15"/>
      <c r="D16" s="15"/>
      <c r="E16" s="37"/>
      <c r="F16" s="18"/>
      <c r="G16" s="7" t="s">
        <v>29</v>
      </c>
      <c r="H16" s="7" t="s">
        <v>30</v>
      </c>
      <c r="I16" s="7" t="s">
        <v>29</v>
      </c>
      <c r="J16" s="7" t="s">
        <v>30</v>
      </c>
      <c r="K16" s="7" t="s">
        <v>29</v>
      </c>
      <c r="L16" s="7" t="s">
        <v>30</v>
      </c>
      <c r="M16" s="7" t="s">
        <v>29</v>
      </c>
      <c r="N16" s="7" t="s">
        <v>30</v>
      </c>
      <c r="O16" s="7" t="s">
        <v>29</v>
      </c>
      <c r="P16" s="7" t="s">
        <v>30</v>
      </c>
      <c r="Q16" s="18"/>
      <c r="R16" s="38"/>
      <c r="S16" s="39"/>
      <c r="T16" s="15"/>
      <c r="U16" s="35"/>
    </row>
    <row r="17" spans="1:21">
      <c r="A17" s="5">
        <v>1</v>
      </c>
      <c r="B17" s="5">
        <v>2</v>
      </c>
      <c r="C17" s="5">
        <v>3</v>
      </c>
      <c r="D17" s="5">
        <v>4</v>
      </c>
      <c r="E17" s="5">
        <v>5</v>
      </c>
      <c r="F17" s="6">
        <v>6</v>
      </c>
      <c r="G17" s="6">
        <v>7</v>
      </c>
      <c r="H17" s="6">
        <v>8</v>
      </c>
      <c r="I17" s="6">
        <v>9</v>
      </c>
      <c r="J17" s="6">
        <v>10</v>
      </c>
      <c r="K17" s="6">
        <v>11</v>
      </c>
      <c r="L17" s="6">
        <v>12</v>
      </c>
      <c r="M17" s="6">
        <v>13</v>
      </c>
      <c r="N17" s="6">
        <v>14</v>
      </c>
      <c r="O17" s="6">
        <v>15</v>
      </c>
      <c r="P17" s="6">
        <v>16</v>
      </c>
      <c r="Q17" s="6">
        <v>17</v>
      </c>
      <c r="R17" s="6">
        <v>18</v>
      </c>
      <c r="S17" s="6">
        <v>19</v>
      </c>
      <c r="T17" s="12">
        <v>20</v>
      </c>
    </row>
    <row r="18" spans="1:21">
      <c r="A18" s="45">
        <v>0</v>
      </c>
      <c r="B18" s="48" t="s">
        <v>31</v>
      </c>
      <c r="C18" s="49">
        <v>0</v>
      </c>
      <c r="D18" s="50">
        <f>D20+D32+D100+D145</f>
        <v>898.67934000000002</v>
      </c>
      <c r="E18" s="50">
        <f>E20+E32+E100+E145</f>
        <v>124.01338</v>
      </c>
      <c r="F18" s="50">
        <f>F20+F32+F100+F145</f>
        <v>774.90596000000005</v>
      </c>
      <c r="G18" s="50">
        <f>G21+G32+G100+G145</f>
        <v>441.74267000000003</v>
      </c>
      <c r="H18" s="50">
        <f>H21+H32+H100+H145</f>
        <v>337.10459444999998</v>
      </c>
      <c r="I18" s="50">
        <f>I21+I32+I100+I145</f>
        <v>100.40499999999999</v>
      </c>
      <c r="J18" s="50">
        <f>J21+J32+J100+J145</f>
        <v>57.886000000000003</v>
      </c>
      <c r="K18" s="50">
        <f>K21+K32+K100+K145</f>
        <v>83.84948</v>
      </c>
      <c r="L18" s="50">
        <f>L21+L32+L100+L145</f>
        <v>90.401594450000019</v>
      </c>
      <c r="M18" s="50">
        <f>M21+M32+M100+M145</f>
        <v>118.15085999999999</v>
      </c>
      <c r="N18" s="50">
        <f>N21+N32+N100+N145</f>
        <v>82.40100000000001</v>
      </c>
      <c r="O18" s="50">
        <f>O21+O32+O100+O145</f>
        <v>139.33733000000001</v>
      </c>
      <c r="P18" s="50">
        <f>P21+P32+P100+P145</f>
        <v>106.416</v>
      </c>
      <c r="Q18" s="50">
        <f>Q21+Q32+Q100+Q145</f>
        <v>357.00380000000001</v>
      </c>
      <c r="R18" s="7">
        <f>H18-U18</f>
        <v>-104.63807555000005</v>
      </c>
      <c r="S18" s="7">
        <f>R18/U18*100</f>
        <v>-23.687563519729721</v>
      </c>
      <c r="T18" s="19" t="s">
        <v>32</v>
      </c>
      <c r="U18" s="2">
        <f>G18</f>
        <v>441.74267000000003</v>
      </c>
    </row>
    <row r="19" spans="1:21">
      <c r="A19" s="11">
        <v>1</v>
      </c>
      <c r="B19" s="11" t="s">
        <v>33</v>
      </c>
      <c r="C19" s="11" t="s">
        <v>34</v>
      </c>
      <c r="D19" s="50">
        <f>D18</f>
        <v>898.67934000000002</v>
      </c>
      <c r="E19" s="50">
        <f>E18</f>
        <v>124.01338</v>
      </c>
      <c r="F19" s="50">
        <f>F18</f>
        <v>774.90596000000005</v>
      </c>
      <c r="G19" s="50">
        <f>G18</f>
        <v>441.74267000000003</v>
      </c>
      <c r="H19" s="50">
        <f t="shared" ref="H19:Q19" si="0">H18</f>
        <v>337.10459444999998</v>
      </c>
      <c r="I19" s="50">
        <f t="shared" si="0"/>
        <v>100.40499999999999</v>
      </c>
      <c r="J19" s="50">
        <f t="shared" si="0"/>
        <v>57.886000000000003</v>
      </c>
      <c r="K19" s="50">
        <f t="shared" si="0"/>
        <v>83.84948</v>
      </c>
      <c r="L19" s="50">
        <f t="shared" si="0"/>
        <v>90.401594450000019</v>
      </c>
      <c r="M19" s="50">
        <f t="shared" si="0"/>
        <v>118.15085999999999</v>
      </c>
      <c r="N19" s="50">
        <f t="shared" si="0"/>
        <v>82.40100000000001</v>
      </c>
      <c r="O19" s="50">
        <f t="shared" si="0"/>
        <v>139.33733000000001</v>
      </c>
      <c r="P19" s="50">
        <f t="shared" si="0"/>
        <v>106.416</v>
      </c>
      <c r="Q19" s="50">
        <f t="shared" si="0"/>
        <v>357.00380000000001</v>
      </c>
      <c r="R19" s="7">
        <f t="shared" ref="R19:R34" si="1">H19-U19</f>
        <v>-104.63807555000005</v>
      </c>
      <c r="S19" s="7">
        <f t="shared" ref="S19:S42" si="2">R19/U19*100</f>
        <v>-23.687563519729721</v>
      </c>
      <c r="T19" s="40" t="s">
        <v>32</v>
      </c>
      <c r="U19" s="2">
        <f t="shared" ref="U19:U80" si="3">G19</f>
        <v>441.74267000000003</v>
      </c>
    </row>
    <row r="20" spans="1:21">
      <c r="A20" s="8" t="s">
        <v>35</v>
      </c>
      <c r="B20" s="51" t="s">
        <v>36</v>
      </c>
      <c r="C20" s="11" t="s">
        <v>34</v>
      </c>
      <c r="D20" s="50">
        <f>D21</f>
        <v>409.54728999999998</v>
      </c>
      <c r="E20" s="50">
        <f>E21</f>
        <v>43.606129999999993</v>
      </c>
      <c r="F20" s="50">
        <f t="shared" ref="F20:Q20" si="4">F21</f>
        <v>365.94115999999997</v>
      </c>
      <c r="G20" s="50">
        <f t="shared" si="4"/>
        <v>323.14499999999998</v>
      </c>
      <c r="H20" s="50">
        <f t="shared" si="4"/>
        <v>174.91159445</v>
      </c>
      <c r="I20" s="50">
        <f t="shared" si="4"/>
        <v>85.164999999999992</v>
      </c>
      <c r="J20" s="50">
        <f t="shared" si="4"/>
        <v>41.459000000000003</v>
      </c>
      <c r="K20" s="50">
        <f t="shared" si="4"/>
        <v>38.545000000000002</v>
      </c>
      <c r="L20" s="50">
        <f t="shared" si="4"/>
        <v>60.353594450000003</v>
      </c>
      <c r="M20" s="50">
        <f t="shared" si="4"/>
        <v>88.894999999999996</v>
      </c>
      <c r="N20" s="50">
        <f t="shared" si="4"/>
        <v>18.209</v>
      </c>
      <c r="O20" s="50">
        <f t="shared" si="4"/>
        <v>110.54</v>
      </c>
      <c r="P20" s="50">
        <f t="shared" si="4"/>
        <v>54.89</v>
      </c>
      <c r="Q20" s="50">
        <f t="shared" si="4"/>
        <v>110.232</v>
      </c>
      <c r="R20" s="7">
        <f t="shared" si="1"/>
        <v>-148.23340554999999</v>
      </c>
      <c r="S20" s="7">
        <f t="shared" si="2"/>
        <v>-45.87210247721611</v>
      </c>
      <c r="T20" s="19" t="s">
        <v>32</v>
      </c>
      <c r="U20" s="2">
        <f t="shared" si="3"/>
        <v>323.14499999999998</v>
      </c>
    </row>
    <row r="21" spans="1:21" ht="31.5">
      <c r="A21" s="8" t="s">
        <v>37</v>
      </c>
      <c r="B21" s="51" t="s">
        <v>38</v>
      </c>
      <c r="C21" s="11" t="s">
        <v>34</v>
      </c>
      <c r="D21" s="50">
        <f>SUM(D22:D24)</f>
        <v>409.54728999999998</v>
      </c>
      <c r="E21" s="7">
        <f>SUM(E22:E24)</f>
        <v>43.606129999999993</v>
      </c>
      <c r="F21" s="7">
        <f>SUM(F22:F24)</f>
        <v>365.94115999999997</v>
      </c>
      <c r="G21" s="7">
        <f t="shared" ref="G21:Q21" si="5">SUM(G22:G24)</f>
        <v>323.14499999999998</v>
      </c>
      <c r="H21" s="7">
        <f t="shared" si="5"/>
        <v>174.91159445</v>
      </c>
      <c r="I21" s="7">
        <f t="shared" si="5"/>
        <v>85.164999999999992</v>
      </c>
      <c r="J21" s="7">
        <f t="shared" si="5"/>
        <v>41.459000000000003</v>
      </c>
      <c r="K21" s="7">
        <f t="shared" si="5"/>
        <v>38.545000000000002</v>
      </c>
      <c r="L21" s="7">
        <f t="shared" si="5"/>
        <v>60.353594450000003</v>
      </c>
      <c r="M21" s="7">
        <f t="shared" si="5"/>
        <v>88.894999999999996</v>
      </c>
      <c r="N21" s="7">
        <f t="shared" si="5"/>
        <v>18.209</v>
      </c>
      <c r="O21" s="7">
        <f t="shared" si="5"/>
        <v>110.54</v>
      </c>
      <c r="P21" s="7">
        <f t="shared" si="5"/>
        <v>54.89</v>
      </c>
      <c r="Q21" s="50">
        <f t="shared" si="5"/>
        <v>110.232</v>
      </c>
      <c r="R21" s="7">
        <f t="shared" si="1"/>
        <v>-148.23340554999999</v>
      </c>
      <c r="S21" s="7">
        <f t="shared" si="2"/>
        <v>-45.87210247721611</v>
      </c>
      <c r="T21" s="40" t="s">
        <v>32</v>
      </c>
      <c r="U21" s="2">
        <f t="shared" si="3"/>
        <v>323.14499999999998</v>
      </c>
    </row>
    <row r="22" spans="1:21" ht="31.5">
      <c r="A22" s="45" t="s">
        <v>39</v>
      </c>
      <c r="B22" s="48" t="s">
        <v>40</v>
      </c>
      <c r="C22" s="49" t="s">
        <v>34</v>
      </c>
      <c r="D22" s="7">
        <v>117.92</v>
      </c>
      <c r="E22" s="7">
        <v>0</v>
      </c>
      <c r="F22" s="7">
        <f>D22-E22</f>
        <v>117.92</v>
      </c>
      <c r="G22" s="50">
        <f>I22+K22+M22+O22</f>
        <v>37.924999999999997</v>
      </c>
      <c r="H22" s="50">
        <f>J22+L22+N22+P22</f>
        <v>67.897999999999996</v>
      </c>
      <c r="I22" s="7">
        <v>5.6849999999999996</v>
      </c>
      <c r="J22" s="7">
        <v>6.5439999999999996</v>
      </c>
      <c r="K22" s="7">
        <v>6.8650000000000002</v>
      </c>
      <c r="L22" s="7">
        <v>16.899999999999999</v>
      </c>
      <c r="M22" s="7">
        <v>11.755000000000001</v>
      </c>
      <c r="N22" s="7">
        <v>10.074</v>
      </c>
      <c r="O22" s="7">
        <v>13.62</v>
      </c>
      <c r="P22" s="7">
        <f>30.39+3.99</f>
        <v>34.380000000000003</v>
      </c>
      <c r="Q22" s="7">
        <f t="shared" ref="Q22:Q23" si="6">F22-H22</f>
        <v>50.022000000000006</v>
      </c>
      <c r="R22" s="7">
        <f t="shared" si="1"/>
        <v>29.972999999999999</v>
      </c>
      <c r="S22" s="7">
        <f t="shared" si="2"/>
        <v>79.032300593276204</v>
      </c>
      <c r="T22" s="19" t="s">
        <v>32</v>
      </c>
      <c r="U22" s="2">
        <f t="shared" si="3"/>
        <v>37.924999999999997</v>
      </c>
    </row>
    <row r="23" spans="1:21" ht="31.5">
      <c r="A23" s="45" t="s">
        <v>41</v>
      </c>
      <c r="B23" s="48" t="s">
        <v>42</v>
      </c>
      <c r="C23" s="49" t="s">
        <v>34</v>
      </c>
      <c r="D23" s="7">
        <v>134.1</v>
      </c>
      <c r="E23" s="7">
        <v>0</v>
      </c>
      <c r="F23" s="7">
        <f>D23-E23</f>
        <v>134.1</v>
      </c>
      <c r="G23" s="50">
        <f>I23+K23+M23+O23</f>
        <v>171.3</v>
      </c>
      <c r="H23" s="50">
        <f>J23+L23+N23+P23</f>
        <v>73.89</v>
      </c>
      <c r="I23" s="7">
        <v>17.13</v>
      </c>
      <c r="J23" s="7">
        <v>21.515000000000001</v>
      </c>
      <c r="K23" s="7">
        <v>31</v>
      </c>
      <c r="L23" s="7">
        <v>28.39</v>
      </c>
      <c r="M23" s="7">
        <v>54.47</v>
      </c>
      <c r="N23" s="7">
        <f>6.415</f>
        <v>6.415</v>
      </c>
      <c r="O23" s="7">
        <v>68.7</v>
      </c>
      <c r="P23" s="7">
        <f>26.87-10.86+1.56</f>
        <v>17.57</v>
      </c>
      <c r="Q23" s="7">
        <f t="shared" si="6"/>
        <v>60.209999999999994</v>
      </c>
      <c r="R23" s="7">
        <f t="shared" si="1"/>
        <v>-97.410000000000011</v>
      </c>
      <c r="S23" s="7">
        <f t="shared" si="2"/>
        <v>-56.86514886164624</v>
      </c>
      <c r="T23" s="19" t="s">
        <v>32</v>
      </c>
      <c r="U23" s="2">
        <f t="shared" si="3"/>
        <v>171.3</v>
      </c>
    </row>
    <row r="24" spans="1:21" ht="31.5">
      <c r="A24" s="45" t="s">
        <v>43</v>
      </c>
      <c r="B24" s="48" t="s">
        <v>44</v>
      </c>
      <c r="C24" s="49" t="s">
        <v>34</v>
      </c>
      <c r="D24" s="7">
        <f t="shared" ref="D24:F24" si="7">SUM(D25:D31)</f>
        <v>157.52728999999999</v>
      </c>
      <c r="E24" s="7">
        <f t="shared" si="7"/>
        <v>43.606129999999993</v>
      </c>
      <c r="F24" s="7">
        <f t="shared" si="7"/>
        <v>113.92115999999999</v>
      </c>
      <c r="G24" s="7">
        <f>SUM(G25:G31)</f>
        <v>113.91999999999999</v>
      </c>
      <c r="H24" s="7">
        <f t="shared" ref="H24:P24" si="8">SUM(H25:H31)</f>
        <v>33.123594449999999</v>
      </c>
      <c r="I24" s="7">
        <f t="shared" si="8"/>
        <v>62.35</v>
      </c>
      <c r="J24" s="7">
        <f t="shared" si="8"/>
        <v>13.400000000000002</v>
      </c>
      <c r="K24" s="7">
        <f t="shared" si="8"/>
        <v>0.68</v>
      </c>
      <c r="L24" s="7">
        <f t="shared" si="8"/>
        <v>15.06359445</v>
      </c>
      <c r="M24" s="7">
        <f t="shared" si="8"/>
        <v>22.669999999999998</v>
      </c>
      <c r="N24" s="7">
        <f t="shared" si="8"/>
        <v>1.72</v>
      </c>
      <c r="O24" s="7">
        <f t="shared" si="8"/>
        <v>28.22</v>
      </c>
      <c r="P24" s="7">
        <f t="shared" si="8"/>
        <v>2.94</v>
      </c>
      <c r="Q24" s="7">
        <v>0</v>
      </c>
      <c r="R24" s="7">
        <f t="shared" si="1"/>
        <v>-80.796405549999989</v>
      </c>
      <c r="S24" s="7">
        <f t="shared" si="2"/>
        <v>-70.923811051615175</v>
      </c>
      <c r="T24" s="40" t="s">
        <v>32</v>
      </c>
      <c r="U24" s="2">
        <f t="shared" si="3"/>
        <v>113.91999999999999</v>
      </c>
    </row>
    <row r="25" spans="1:21" ht="189">
      <c r="A25" s="45" t="s">
        <v>45</v>
      </c>
      <c r="B25" s="52" t="s">
        <v>46</v>
      </c>
      <c r="C25" s="53" t="s">
        <v>47</v>
      </c>
      <c r="D25" s="7">
        <v>61.657269999999997</v>
      </c>
      <c r="E25" s="7">
        <v>21.757269999999998</v>
      </c>
      <c r="F25" s="7">
        <f t="shared" ref="F25:F31" si="9">D25-E25</f>
        <v>39.9</v>
      </c>
      <c r="G25" s="7">
        <f>I25+K25+M25+O25</f>
        <v>39.9</v>
      </c>
      <c r="H25" s="7">
        <f t="shared" ref="H25:H29" si="10">J25+L25+N25+P25</f>
        <v>3.91</v>
      </c>
      <c r="I25" s="7">
        <v>39.9</v>
      </c>
      <c r="J25" s="7">
        <v>0</v>
      </c>
      <c r="K25" s="7">
        <v>0</v>
      </c>
      <c r="L25" s="50">
        <v>2.48</v>
      </c>
      <c r="M25" s="7">
        <v>0</v>
      </c>
      <c r="N25" s="50">
        <v>0</v>
      </c>
      <c r="O25" s="7">
        <v>0</v>
      </c>
      <c r="P25" s="50">
        <v>1.43</v>
      </c>
      <c r="Q25" s="7">
        <f>F25-H25</f>
        <v>35.989999999999995</v>
      </c>
      <c r="R25" s="7">
        <f>H25-G25</f>
        <v>-35.989999999999995</v>
      </c>
      <c r="S25" s="7">
        <f>R25/G25*100</f>
        <v>-90.200501253132828</v>
      </c>
      <c r="T25" s="11" t="s">
        <v>495</v>
      </c>
      <c r="U25" s="2">
        <f t="shared" si="3"/>
        <v>39.9</v>
      </c>
    </row>
    <row r="26" spans="1:21" ht="157.5">
      <c r="A26" s="45" t="s">
        <v>48</v>
      </c>
      <c r="B26" s="52" t="s">
        <v>49</v>
      </c>
      <c r="C26" s="8" t="s">
        <v>50</v>
      </c>
      <c r="D26" s="7">
        <v>20.399999999999999</v>
      </c>
      <c r="E26" s="7">
        <v>0.14885999999999999</v>
      </c>
      <c r="F26" s="7">
        <f t="shared" si="9"/>
        <v>20.251139999999999</v>
      </c>
      <c r="G26" s="7">
        <f>I26+K26+M26+O26</f>
        <v>20.25</v>
      </c>
      <c r="H26" s="7">
        <f t="shared" si="10"/>
        <v>21.263594449999999</v>
      </c>
      <c r="I26" s="7">
        <v>20.25</v>
      </c>
      <c r="J26" s="50">
        <v>8.89</v>
      </c>
      <c r="K26" s="7">
        <v>0</v>
      </c>
      <c r="L26" s="50">
        <f>12.3-0.39640555</f>
        <v>11.90359445</v>
      </c>
      <c r="M26" s="7">
        <v>0</v>
      </c>
      <c r="N26" s="50">
        <v>0</v>
      </c>
      <c r="O26" s="7">
        <v>0</v>
      </c>
      <c r="P26" s="50">
        <v>0.47</v>
      </c>
      <c r="Q26" s="7">
        <f>F26-H26</f>
        <v>-1.0124544499999999</v>
      </c>
      <c r="R26" s="7">
        <f t="shared" ref="R26:R33" si="11">H26-G26</f>
        <v>1.0135944499999994</v>
      </c>
      <c r="S26" s="7">
        <f t="shared" ref="S26:S31" si="12">R26/G26*100</f>
        <v>5.0054046913580219</v>
      </c>
      <c r="T26" s="11" t="s">
        <v>496</v>
      </c>
      <c r="U26" s="2">
        <f t="shared" si="3"/>
        <v>20.25</v>
      </c>
    </row>
    <row r="27" spans="1:21" ht="78.75">
      <c r="A27" s="45" t="s">
        <v>51</v>
      </c>
      <c r="B27" s="54" t="s">
        <v>301</v>
      </c>
      <c r="C27" s="8" t="s">
        <v>302</v>
      </c>
      <c r="D27" s="7">
        <v>2.88</v>
      </c>
      <c r="E27" s="7">
        <v>0</v>
      </c>
      <c r="F27" s="7">
        <f t="shared" si="9"/>
        <v>2.88</v>
      </c>
      <c r="G27" s="7">
        <f>I27+K27+M27+O27</f>
        <v>2.88</v>
      </c>
      <c r="H27" s="7">
        <f t="shared" ref="H27" si="13">J27+L27+N27+P27</f>
        <v>0</v>
      </c>
      <c r="I27" s="7">
        <v>0</v>
      </c>
      <c r="J27" s="50">
        <v>0</v>
      </c>
      <c r="K27" s="7">
        <v>0</v>
      </c>
      <c r="L27" s="50">
        <v>0</v>
      </c>
      <c r="M27" s="7">
        <v>2.88</v>
      </c>
      <c r="N27" s="50">
        <v>0</v>
      </c>
      <c r="O27" s="7">
        <v>0</v>
      </c>
      <c r="P27" s="50">
        <v>0</v>
      </c>
      <c r="Q27" s="7">
        <f>F27-H27</f>
        <v>2.88</v>
      </c>
      <c r="R27" s="7">
        <f t="shared" si="11"/>
        <v>-2.88</v>
      </c>
      <c r="S27" s="9">
        <f t="shared" si="12"/>
        <v>-100</v>
      </c>
      <c r="T27" s="11" t="s">
        <v>303</v>
      </c>
      <c r="U27" s="2">
        <f t="shared" si="3"/>
        <v>2.88</v>
      </c>
    </row>
    <row r="28" spans="1:21" ht="78.75">
      <c r="A28" s="45" t="s">
        <v>54</v>
      </c>
      <c r="B28" s="41" t="s">
        <v>52</v>
      </c>
      <c r="C28" s="8" t="s">
        <v>53</v>
      </c>
      <c r="D28" s="7">
        <v>2.6800199999999998</v>
      </c>
      <c r="E28" s="7">
        <v>2</v>
      </c>
      <c r="F28" s="7">
        <f t="shared" si="9"/>
        <v>0.68001999999999985</v>
      </c>
      <c r="G28" s="7">
        <f>I28+K28+M28+O28</f>
        <v>0.68</v>
      </c>
      <c r="H28" s="7">
        <f t="shared" si="10"/>
        <v>1.1200000000000001</v>
      </c>
      <c r="I28" s="7">
        <v>0</v>
      </c>
      <c r="J28" s="50">
        <v>0</v>
      </c>
      <c r="K28" s="7">
        <v>0.68</v>
      </c>
      <c r="L28" s="50">
        <v>0.68</v>
      </c>
      <c r="M28" s="7">
        <v>0</v>
      </c>
      <c r="N28" s="50">
        <v>0</v>
      </c>
      <c r="O28" s="7">
        <v>0</v>
      </c>
      <c r="P28" s="50">
        <v>0.44</v>
      </c>
      <c r="Q28" s="7">
        <f>F28-H28</f>
        <v>-0.43998000000000026</v>
      </c>
      <c r="R28" s="7">
        <f t="shared" si="11"/>
        <v>0.44000000000000006</v>
      </c>
      <c r="S28" s="7">
        <f t="shared" si="12"/>
        <v>64.705882352941174</v>
      </c>
      <c r="T28" s="11" t="s">
        <v>497</v>
      </c>
      <c r="U28" s="2">
        <f t="shared" si="3"/>
        <v>0.68</v>
      </c>
    </row>
    <row r="29" spans="1:21" ht="78.75">
      <c r="A29" s="45" t="s">
        <v>57</v>
      </c>
      <c r="B29" s="42" t="s">
        <v>55</v>
      </c>
      <c r="C29" s="55" t="s">
        <v>56</v>
      </c>
      <c r="D29" s="7">
        <v>3.9</v>
      </c>
      <c r="E29" s="7">
        <v>1.7</v>
      </c>
      <c r="F29" s="7">
        <f t="shared" si="9"/>
        <v>2.2000000000000002</v>
      </c>
      <c r="G29" s="7">
        <f>I29+K29+M29+O29</f>
        <v>2.2000000000000002</v>
      </c>
      <c r="H29" s="7">
        <f t="shared" si="10"/>
        <v>1.97</v>
      </c>
      <c r="I29" s="7">
        <v>2.2000000000000002</v>
      </c>
      <c r="J29" s="50">
        <v>1.56</v>
      </c>
      <c r="K29" s="7">
        <v>0</v>
      </c>
      <c r="L29" s="50">
        <v>0</v>
      </c>
      <c r="M29" s="7">
        <v>0</v>
      </c>
      <c r="N29" s="50">
        <v>0</v>
      </c>
      <c r="O29" s="7">
        <v>0</v>
      </c>
      <c r="P29" s="50">
        <v>0.41</v>
      </c>
      <c r="Q29" s="7">
        <f>F29-H29</f>
        <v>0.2300000000000002</v>
      </c>
      <c r="R29" s="7">
        <f t="shared" si="11"/>
        <v>-0.2300000000000002</v>
      </c>
      <c r="S29" s="7">
        <f t="shared" si="12"/>
        <v>-10.454545454545464</v>
      </c>
      <c r="T29" s="11" t="s">
        <v>498</v>
      </c>
      <c r="U29" s="2">
        <f t="shared" si="3"/>
        <v>2.2000000000000002</v>
      </c>
    </row>
    <row r="30" spans="1:21" ht="94.5">
      <c r="A30" s="45" t="s">
        <v>431</v>
      </c>
      <c r="B30" s="42" t="s">
        <v>58</v>
      </c>
      <c r="C30" s="55" t="s">
        <v>304</v>
      </c>
      <c r="D30" s="7">
        <v>37.79</v>
      </c>
      <c r="E30" s="7">
        <v>18</v>
      </c>
      <c r="F30" s="7">
        <f t="shared" si="9"/>
        <v>19.79</v>
      </c>
      <c r="G30" s="7">
        <f t="shared" ref="G30:G31" si="14">I30+K30+M30+O30</f>
        <v>19.79</v>
      </c>
      <c r="H30" s="7">
        <f t="shared" ref="H30:H31" si="15">J30+L30+N30+P30</f>
        <v>4.8600000000000003</v>
      </c>
      <c r="I30" s="7">
        <v>0</v>
      </c>
      <c r="J30" s="50">
        <v>2.95</v>
      </c>
      <c r="K30" s="7">
        <v>0</v>
      </c>
      <c r="L30" s="50">
        <v>0</v>
      </c>
      <c r="M30" s="7">
        <v>19.79</v>
      </c>
      <c r="N30" s="50">
        <v>1.72</v>
      </c>
      <c r="O30" s="7">
        <v>0</v>
      </c>
      <c r="P30" s="50">
        <v>0.19</v>
      </c>
      <c r="Q30" s="7">
        <f t="shared" ref="Q30:Q33" si="16">F30-H30</f>
        <v>14.93</v>
      </c>
      <c r="R30" s="7">
        <f t="shared" si="11"/>
        <v>-14.93</v>
      </c>
      <c r="S30" s="7">
        <f t="shared" si="12"/>
        <v>-75.442142496210209</v>
      </c>
      <c r="T30" s="11" t="s">
        <v>551</v>
      </c>
      <c r="U30" s="2">
        <f t="shared" si="3"/>
        <v>19.79</v>
      </c>
    </row>
    <row r="31" spans="1:21" ht="63">
      <c r="A31" s="45" t="s">
        <v>432</v>
      </c>
      <c r="B31" s="41" t="s">
        <v>305</v>
      </c>
      <c r="C31" s="8" t="s">
        <v>306</v>
      </c>
      <c r="D31" s="7">
        <v>28.22</v>
      </c>
      <c r="E31" s="7">
        <v>0</v>
      </c>
      <c r="F31" s="7">
        <f t="shared" si="9"/>
        <v>28.22</v>
      </c>
      <c r="G31" s="7">
        <f t="shared" si="14"/>
        <v>28.22</v>
      </c>
      <c r="H31" s="7">
        <f t="shared" si="15"/>
        <v>0</v>
      </c>
      <c r="I31" s="50"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7">
        <v>28.22</v>
      </c>
      <c r="P31" s="50">
        <v>0</v>
      </c>
      <c r="Q31" s="7">
        <f t="shared" si="16"/>
        <v>28.22</v>
      </c>
      <c r="R31" s="7">
        <f t="shared" si="11"/>
        <v>-28.22</v>
      </c>
      <c r="S31" s="9">
        <f t="shared" si="12"/>
        <v>-100</v>
      </c>
      <c r="T31" s="11" t="s">
        <v>307</v>
      </c>
      <c r="U31" s="2">
        <f t="shared" si="3"/>
        <v>28.22</v>
      </c>
    </row>
    <row r="32" spans="1:21" ht="31.5">
      <c r="A32" s="45" t="s">
        <v>59</v>
      </c>
      <c r="B32" s="48" t="s">
        <v>60</v>
      </c>
      <c r="C32" s="49" t="s">
        <v>34</v>
      </c>
      <c r="D32" s="50">
        <f>D33+D41</f>
        <v>287.88556999999997</v>
      </c>
      <c r="E32" s="50">
        <f>E33+E41</f>
        <v>28.747749999999996</v>
      </c>
      <c r="F32" s="50">
        <f>F33+F41</f>
        <v>259.37781999999999</v>
      </c>
      <c r="G32" s="50">
        <f t="shared" ref="G32:Q32" si="17">G33+G41+G93</f>
        <v>67.527329999999992</v>
      </c>
      <c r="H32" s="50">
        <f t="shared" si="17"/>
        <v>85.643000000000001</v>
      </c>
      <c r="I32" s="50">
        <f t="shared" si="17"/>
        <v>13.520000000000001</v>
      </c>
      <c r="J32" s="50">
        <f t="shared" si="17"/>
        <v>10.963000000000001</v>
      </c>
      <c r="K32" s="50">
        <f t="shared" si="17"/>
        <v>22.949999999999996</v>
      </c>
      <c r="L32" s="50">
        <f t="shared" si="17"/>
        <v>22.004000000000001</v>
      </c>
      <c r="M32" s="50">
        <f t="shared" si="17"/>
        <v>11.51</v>
      </c>
      <c r="N32" s="50">
        <f t="shared" si="17"/>
        <v>38.292000000000002</v>
      </c>
      <c r="O32" s="50">
        <f t="shared" si="17"/>
        <v>19.547329999999999</v>
      </c>
      <c r="P32" s="50">
        <f t="shared" si="17"/>
        <v>14.383999999999999</v>
      </c>
      <c r="Q32" s="7">
        <f t="shared" si="16"/>
        <v>173.73481999999998</v>
      </c>
      <c r="R32" s="7">
        <f t="shared" si="11"/>
        <v>18.115670000000009</v>
      </c>
      <c r="S32" s="11" t="s">
        <v>32</v>
      </c>
      <c r="T32" s="11" t="s">
        <v>32</v>
      </c>
      <c r="U32" s="2">
        <f t="shared" si="3"/>
        <v>67.527329999999992</v>
      </c>
    </row>
    <row r="33" spans="1:21" ht="47.25">
      <c r="A33" s="56" t="s">
        <v>61</v>
      </c>
      <c r="B33" s="57" t="s">
        <v>62</v>
      </c>
      <c r="C33" s="58" t="s">
        <v>34</v>
      </c>
      <c r="D33" s="50">
        <f t="shared" ref="D33:Q33" si="18">D34</f>
        <v>25.132000000000001</v>
      </c>
      <c r="E33" s="50">
        <f t="shared" si="18"/>
        <v>2.1</v>
      </c>
      <c r="F33" s="50">
        <f t="shared" si="18"/>
        <v>23.032</v>
      </c>
      <c r="G33" s="50">
        <f t="shared" si="18"/>
        <v>7.18</v>
      </c>
      <c r="H33" s="50">
        <f t="shared" si="18"/>
        <v>6.0939999999999994</v>
      </c>
      <c r="I33" s="50">
        <f t="shared" si="18"/>
        <v>0</v>
      </c>
      <c r="J33" s="50">
        <f t="shared" si="18"/>
        <v>0</v>
      </c>
      <c r="K33" s="50">
        <f t="shared" si="18"/>
        <v>0</v>
      </c>
      <c r="L33" s="50">
        <f t="shared" si="18"/>
        <v>3.4299999999999997</v>
      </c>
      <c r="M33" s="50">
        <f t="shared" si="18"/>
        <v>0</v>
      </c>
      <c r="N33" s="50">
        <f t="shared" si="18"/>
        <v>2.1339999999999999</v>
      </c>
      <c r="O33" s="50">
        <f t="shared" si="18"/>
        <v>7.18</v>
      </c>
      <c r="P33" s="50">
        <f t="shared" si="18"/>
        <v>0.53</v>
      </c>
      <c r="Q33" s="7">
        <f t="shared" si="16"/>
        <v>16.938000000000002</v>
      </c>
      <c r="R33" s="7">
        <f t="shared" si="11"/>
        <v>-1.0860000000000003</v>
      </c>
      <c r="S33" s="11" t="s">
        <v>32</v>
      </c>
      <c r="T33" s="11" t="s">
        <v>32</v>
      </c>
      <c r="U33" s="2">
        <f t="shared" si="3"/>
        <v>7.18</v>
      </c>
    </row>
    <row r="34" spans="1:21" ht="31.5">
      <c r="A34" s="56" t="s">
        <v>63</v>
      </c>
      <c r="B34" s="57" t="s">
        <v>64</v>
      </c>
      <c r="C34" s="58" t="s">
        <v>34</v>
      </c>
      <c r="D34" s="50">
        <f t="shared" ref="D34:F34" si="19">SUM(D35:D40)</f>
        <v>25.132000000000001</v>
      </c>
      <c r="E34" s="50">
        <f t="shared" si="19"/>
        <v>2.1</v>
      </c>
      <c r="F34" s="50">
        <f t="shared" si="19"/>
        <v>23.032</v>
      </c>
      <c r="G34" s="50">
        <f>SUM(G35:G40)</f>
        <v>7.18</v>
      </c>
      <c r="H34" s="50">
        <f t="shared" ref="H34:Q34" si="20">SUM(H35:H40)</f>
        <v>6.0939999999999994</v>
      </c>
      <c r="I34" s="50">
        <f t="shared" si="20"/>
        <v>0</v>
      </c>
      <c r="J34" s="50">
        <f t="shared" si="20"/>
        <v>0</v>
      </c>
      <c r="K34" s="50">
        <f t="shared" si="20"/>
        <v>0</v>
      </c>
      <c r="L34" s="50">
        <f t="shared" si="20"/>
        <v>3.4299999999999997</v>
      </c>
      <c r="M34" s="50">
        <f t="shared" si="20"/>
        <v>0</v>
      </c>
      <c r="N34" s="50">
        <f t="shared" si="20"/>
        <v>2.1339999999999999</v>
      </c>
      <c r="O34" s="50">
        <f t="shared" si="20"/>
        <v>7.18</v>
      </c>
      <c r="P34" s="50">
        <f t="shared" si="20"/>
        <v>0.53</v>
      </c>
      <c r="Q34" s="7">
        <f>F34-H34</f>
        <v>16.938000000000002</v>
      </c>
      <c r="R34" s="7">
        <f>H34-G34</f>
        <v>-1.0860000000000003</v>
      </c>
      <c r="S34" s="11" t="s">
        <v>32</v>
      </c>
      <c r="T34" s="11" t="s">
        <v>32</v>
      </c>
      <c r="U34" s="2">
        <f t="shared" si="3"/>
        <v>7.18</v>
      </c>
    </row>
    <row r="35" spans="1:21" ht="110.25">
      <c r="A35" s="8" t="s">
        <v>65</v>
      </c>
      <c r="B35" s="11" t="s">
        <v>308</v>
      </c>
      <c r="C35" s="11" t="s">
        <v>309</v>
      </c>
      <c r="D35" s="59">
        <v>10.36</v>
      </c>
      <c r="E35" s="7">
        <v>0</v>
      </c>
      <c r="F35" s="7">
        <f t="shared" ref="F35:F40" si="21">D35-E35</f>
        <v>10.36</v>
      </c>
      <c r="G35" s="7">
        <f t="shared" ref="G35:H40" si="22">I35+K35+M35+O35</f>
        <v>0.57999999999999996</v>
      </c>
      <c r="H35" s="50">
        <f t="shared" si="22"/>
        <v>0</v>
      </c>
      <c r="I35" s="50">
        <v>0</v>
      </c>
      <c r="J35" s="50">
        <v>0</v>
      </c>
      <c r="K35" s="7">
        <v>0</v>
      </c>
      <c r="L35" s="50">
        <v>0</v>
      </c>
      <c r="M35" s="7">
        <v>0</v>
      </c>
      <c r="N35" s="50">
        <v>0</v>
      </c>
      <c r="O35" s="7">
        <v>0.57999999999999996</v>
      </c>
      <c r="P35" s="50">
        <v>0</v>
      </c>
      <c r="Q35" s="7">
        <f>F35-H35</f>
        <v>10.36</v>
      </c>
      <c r="R35" s="7">
        <f>H35-G35</f>
        <v>-0.57999999999999996</v>
      </c>
      <c r="S35" s="7">
        <f>R35/G35*100</f>
        <v>-100</v>
      </c>
      <c r="T35" s="11" t="s">
        <v>66</v>
      </c>
      <c r="U35" s="2">
        <f t="shared" si="3"/>
        <v>0.57999999999999996</v>
      </c>
    </row>
    <row r="36" spans="1:21" ht="94.5">
      <c r="A36" s="8" t="s">
        <v>67</v>
      </c>
      <c r="B36" s="43" t="s">
        <v>68</v>
      </c>
      <c r="C36" s="43" t="s">
        <v>69</v>
      </c>
      <c r="D36" s="7">
        <v>6.6</v>
      </c>
      <c r="E36" s="7">
        <v>0</v>
      </c>
      <c r="F36" s="7">
        <f t="shared" si="21"/>
        <v>6.6</v>
      </c>
      <c r="G36" s="7">
        <f t="shared" si="22"/>
        <v>6.6</v>
      </c>
      <c r="H36" s="50">
        <f t="shared" si="22"/>
        <v>0.40500000000000003</v>
      </c>
      <c r="I36" s="50">
        <v>0</v>
      </c>
      <c r="J36" s="7">
        <v>0</v>
      </c>
      <c r="K36" s="50">
        <v>0</v>
      </c>
      <c r="L36" s="50">
        <v>0.4</v>
      </c>
      <c r="M36" s="50">
        <v>0</v>
      </c>
      <c r="N36" s="50">
        <v>0</v>
      </c>
      <c r="O36" s="7">
        <v>6.6</v>
      </c>
      <c r="P36" s="50">
        <v>5.0000000000000001E-3</v>
      </c>
      <c r="Q36" s="7">
        <f>F36-H36</f>
        <v>6.1949999999999994</v>
      </c>
      <c r="R36" s="7">
        <f>H36-G36</f>
        <v>-6.1949999999999994</v>
      </c>
      <c r="S36" s="7">
        <f>R36/G36*100</f>
        <v>-93.86363636363636</v>
      </c>
      <c r="T36" s="11" t="s">
        <v>70</v>
      </c>
      <c r="U36" s="2">
        <f t="shared" si="3"/>
        <v>6.6</v>
      </c>
    </row>
    <row r="37" spans="1:21" ht="63">
      <c r="A37" s="8" t="s">
        <v>71</v>
      </c>
      <c r="B37" s="60" t="s">
        <v>72</v>
      </c>
      <c r="C37" s="61" t="s">
        <v>73</v>
      </c>
      <c r="D37" s="7">
        <v>0.17199999999999999</v>
      </c>
      <c r="E37" s="7">
        <v>0.17</v>
      </c>
      <c r="F37" s="7">
        <f t="shared" si="21"/>
        <v>1.999999999999974E-3</v>
      </c>
      <c r="G37" s="7" t="s">
        <v>32</v>
      </c>
      <c r="H37" s="50">
        <f t="shared" si="22"/>
        <v>0</v>
      </c>
      <c r="I37" s="7" t="s">
        <v>32</v>
      </c>
      <c r="J37" s="7">
        <v>0</v>
      </c>
      <c r="K37" s="7" t="s">
        <v>32</v>
      </c>
      <c r="L37" s="50">
        <v>0</v>
      </c>
      <c r="M37" s="7" t="s">
        <v>32</v>
      </c>
      <c r="N37" s="50">
        <v>0</v>
      </c>
      <c r="O37" s="7" t="s">
        <v>32</v>
      </c>
      <c r="P37" s="50">
        <v>0</v>
      </c>
      <c r="Q37" s="9" t="s">
        <v>32</v>
      </c>
      <c r="R37" s="9" t="s">
        <v>32</v>
      </c>
      <c r="S37" s="9" t="s">
        <v>32</v>
      </c>
      <c r="T37" s="11" t="s">
        <v>74</v>
      </c>
      <c r="U37" s="2" t="str">
        <f t="shared" si="3"/>
        <v>нд</v>
      </c>
    </row>
    <row r="38" spans="1:21" ht="63">
      <c r="A38" s="8" t="s">
        <v>75</v>
      </c>
      <c r="B38" s="60" t="s">
        <v>76</v>
      </c>
      <c r="C38" s="61" t="s">
        <v>77</v>
      </c>
      <c r="D38" s="7">
        <v>1.93</v>
      </c>
      <c r="E38" s="7">
        <v>1.93</v>
      </c>
      <c r="F38" s="7">
        <f t="shared" si="21"/>
        <v>0</v>
      </c>
      <c r="G38" s="7" t="s">
        <v>32</v>
      </c>
      <c r="H38" s="50">
        <f t="shared" si="22"/>
        <v>0</v>
      </c>
      <c r="I38" s="7" t="s">
        <v>32</v>
      </c>
      <c r="J38" s="7">
        <v>0</v>
      </c>
      <c r="K38" s="7" t="s">
        <v>32</v>
      </c>
      <c r="L38" s="50">
        <v>0</v>
      </c>
      <c r="M38" s="7" t="s">
        <v>32</v>
      </c>
      <c r="N38" s="50">
        <v>0</v>
      </c>
      <c r="O38" s="7" t="s">
        <v>32</v>
      </c>
      <c r="P38" s="50">
        <v>0</v>
      </c>
      <c r="Q38" s="9" t="s">
        <v>32</v>
      </c>
      <c r="R38" s="9" t="s">
        <v>32</v>
      </c>
      <c r="S38" s="9" t="s">
        <v>32</v>
      </c>
      <c r="T38" s="11" t="s">
        <v>78</v>
      </c>
      <c r="U38" s="2" t="str">
        <f t="shared" si="3"/>
        <v>нд</v>
      </c>
    </row>
    <row r="39" spans="1:21" ht="63">
      <c r="A39" s="8" t="s">
        <v>79</v>
      </c>
      <c r="B39" s="62" t="s">
        <v>238</v>
      </c>
      <c r="C39" s="8" t="s">
        <v>239</v>
      </c>
      <c r="D39" s="7" t="s">
        <v>32</v>
      </c>
      <c r="E39" s="7">
        <v>0</v>
      </c>
      <c r="F39" s="7" t="s">
        <v>32</v>
      </c>
      <c r="G39" s="7" t="s">
        <v>32</v>
      </c>
      <c r="H39" s="50">
        <f t="shared" si="22"/>
        <v>2.6589999999999998</v>
      </c>
      <c r="I39" s="7" t="s">
        <v>32</v>
      </c>
      <c r="J39" s="7">
        <v>0</v>
      </c>
      <c r="K39" s="7" t="s">
        <v>32</v>
      </c>
      <c r="L39" s="50">
        <v>0</v>
      </c>
      <c r="M39" s="7" t="s">
        <v>32</v>
      </c>
      <c r="N39" s="50">
        <v>2.1339999999999999</v>
      </c>
      <c r="O39" s="7" t="s">
        <v>32</v>
      </c>
      <c r="P39" s="50">
        <v>0.52500000000000002</v>
      </c>
      <c r="Q39" s="9" t="s">
        <v>32</v>
      </c>
      <c r="R39" s="9" t="s">
        <v>32</v>
      </c>
      <c r="S39" s="9" t="s">
        <v>32</v>
      </c>
      <c r="T39" s="11" t="s">
        <v>291</v>
      </c>
      <c r="U39" s="2" t="str">
        <f t="shared" si="3"/>
        <v>нд</v>
      </c>
    </row>
    <row r="40" spans="1:21" ht="89.25" customHeight="1">
      <c r="A40" s="8" t="s">
        <v>282</v>
      </c>
      <c r="B40" s="62" t="s">
        <v>80</v>
      </c>
      <c r="C40" s="8" t="s">
        <v>81</v>
      </c>
      <c r="D40" s="7">
        <v>6.07</v>
      </c>
      <c r="E40" s="7">
        <v>0</v>
      </c>
      <c r="F40" s="7">
        <f t="shared" si="21"/>
        <v>6.07</v>
      </c>
      <c r="G40" s="7" t="s">
        <v>32</v>
      </c>
      <c r="H40" s="50">
        <f t="shared" si="22"/>
        <v>3.03</v>
      </c>
      <c r="I40" s="7" t="s">
        <v>32</v>
      </c>
      <c r="J40" s="7">
        <v>0</v>
      </c>
      <c r="K40" s="7" t="s">
        <v>32</v>
      </c>
      <c r="L40" s="50">
        <v>3.03</v>
      </c>
      <c r="M40" s="7" t="s">
        <v>32</v>
      </c>
      <c r="N40" s="50">
        <v>0</v>
      </c>
      <c r="O40" s="7" t="s">
        <v>32</v>
      </c>
      <c r="P40" s="50">
        <v>0</v>
      </c>
      <c r="Q40" s="9" t="s">
        <v>32</v>
      </c>
      <c r="R40" s="9" t="s">
        <v>32</v>
      </c>
      <c r="S40" s="9" t="s">
        <v>32</v>
      </c>
      <c r="T40" s="11" t="s">
        <v>82</v>
      </c>
      <c r="U40" s="2" t="str">
        <f t="shared" si="3"/>
        <v>нд</v>
      </c>
    </row>
    <row r="41" spans="1:21" ht="31.5">
      <c r="A41" s="45" t="s">
        <v>83</v>
      </c>
      <c r="B41" s="48" t="s">
        <v>84</v>
      </c>
      <c r="C41" s="50" t="s">
        <v>34</v>
      </c>
      <c r="D41" s="50">
        <f t="shared" ref="D41:R41" si="23">D42</f>
        <v>262.75356999999997</v>
      </c>
      <c r="E41" s="50">
        <f t="shared" si="23"/>
        <v>26.647749999999995</v>
      </c>
      <c r="F41" s="50">
        <f t="shared" si="23"/>
        <v>236.34581999999997</v>
      </c>
      <c r="G41" s="50">
        <f t="shared" si="23"/>
        <v>49.507329999999996</v>
      </c>
      <c r="H41" s="50">
        <f t="shared" si="23"/>
        <v>69.969000000000008</v>
      </c>
      <c r="I41" s="50">
        <f t="shared" si="23"/>
        <v>3.98</v>
      </c>
      <c r="J41" s="50">
        <f t="shared" si="23"/>
        <v>1.5629999999999999</v>
      </c>
      <c r="K41" s="50">
        <f t="shared" si="23"/>
        <v>22.709999999999997</v>
      </c>
      <c r="L41" s="50">
        <f t="shared" si="23"/>
        <v>18.574000000000002</v>
      </c>
      <c r="M41" s="50">
        <f t="shared" si="23"/>
        <v>11.25</v>
      </c>
      <c r="N41" s="50">
        <f t="shared" si="23"/>
        <v>36.158000000000001</v>
      </c>
      <c r="O41" s="50">
        <f t="shared" si="23"/>
        <v>11.56733</v>
      </c>
      <c r="P41" s="50">
        <f t="shared" si="23"/>
        <v>13.673999999999999</v>
      </c>
      <c r="Q41" s="50">
        <f t="shared" si="23"/>
        <v>166.37681999999995</v>
      </c>
      <c r="R41" s="50">
        <f t="shared" si="23"/>
        <v>20.461670000000012</v>
      </c>
      <c r="S41" s="11" t="s">
        <v>32</v>
      </c>
      <c r="T41" s="11" t="s">
        <v>32</v>
      </c>
      <c r="U41" s="2">
        <f t="shared" si="3"/>
        <v>49.507329999999996</v>
      </c>
    </row>
    <row r="42" spans="1:21">
      <c r="A42" s="56" t="s">
        <v>85</v>
      </c>
      <c r="B42" s="57" t="s">
        <v>86</v>
      </c>
      <c r="C42" s="50" t="s">
        <v>34</v>
      </c>
      <c r="D42" s="50">
        <f t="shared" ref="D42:Q42" si="24">SUM(D43:D92)</f>
        <v>262.75356999999997</v>
      </c>
      <c r="E42" s="50">
        <f t="shared" si="24"/>
        <v>26.647749999999995</v>
      </c>
      <c r="F42" s="50">
        <f t="shared" si="24"/>
        <v>236.34581999999997</v>
      </c>
      <c r="G42" s="50">
        <f t="shared" si="24"/>
        <v>49.507329999999996</v>
      </c>
      <c r="H42" s="50">
        <f t="shared" si="24"/>
        <v>69.969000000000008</v>
      </c>
      <c r="I42" s="50">
        <f t="shared" si="24"/>
        <v>3.98</v>
      </c>
      <c r="J42" s="50">
        <f t="shared" si="24"/>
        <v>1.5629999999999999</v>
      </c>
      <c r="K42" s="50">
        <f t="shared" si="24"/>
        <v>22.709999999999997</v>
      </c>
      <c r="L42" s="50">
        <f t="shared" si="24"/>
        <v>18.574000000000002</v>
      </c>
      <c r="M42" s="50">
        <f t="shared" si="24"/>
        <v>11.25</v>
      </c>
      <c r="N42" s="50">
        <f t="shared" si="24"/>
        <v>36.158000000000001</v>
      </c>
      <c r="O42" s="50">
        <f t="shared" si="24"/>
        <v>11.56733</v>
      </c>
      <c r="P42" s="50">
        <f t="shared" si="24"/>
        <v>13.673999999999999</v>
      </c>
      <c r="Q42" s="7">
        <f t="shared" ref="Q42" si="25">F42-H42</f>
        <v>166.37681999999995</v>
      </c>
      <c r="R42" s="7">
        <f t="shared" ref="R42" si="26">H42-U42</f>
        <v>20.461670000000012</v>
      </c>
      <c r="S42" s="11" t="s">
        <v>32</v>
      </c>
      <c r="T42" s="11" t="s">
        <v>32</v>
      </c>
      <c r="U42" s="2">
        <f t="shared" si="3"/>
        <v>49.507329999999996</v>
      </c>
    </row>
    <row r="43" spans="1:21" ht="63">
      <c r="A43" s="8" t="s">
        <v>87</v>
      </c>
      <c r="B43" s="60" t="s">
        <v>240</v>
      </c>
      <c r="C43" s="61" t="s">
        <v>241</v>
      </c>
      <c r="D43" s="9">
        <v>7.87</v>
      </c>
      <c r="E43" s="50">
        <v>0</v>
      </c>
      <c r="F43" s="19">
        <f>D43-E43</f>
        <v>7.87</v>
      </c>
      <c r="G43" s="7">
        <f t="shared" ref="G43:H58" si="27">I43+K43+M43+O43</f>
        <v>0.32400000000000001</v>
      </c>
      <c r="H43" s="50">
        <f t="shared" si="27"/>
        <v>4.82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4.82</v>
      </c>
      <c r="O43" s="59">
        <v>0.32400000000000001</v>
      </c>
      <c r="P43" s="50">
        <v>0</v>
      </c>
      <c r="Q43" s="7">
        <f t="shared" ref="Q43:Q44" si="28">F43-H43</f>
        <v>3.05</v>
      </c>
      <c r="R43" s="7">
        <f t="shared" ref="R43" si="29">H43-U43</f>
        <v>4.4960000000000004</v>
      </c>
      <c r="S43" s="7">
        <f t="shared" ref="S43" si="30">R43/U43*100</f>
        <v>1387.6543209876545</v>
      </c>
      <c r="T43" s="11" t="s">
        <v>242</v>
      </c>
      <c r="U43" s="2">
        <f t="shared" si="3"/>
        <v>0.32400000000000001</v>
      </c>
    </row>
    <row r="44" spans="1:21" ht="126">
      <c r="A44" s="8" t="s">
        <v>88</v>
      </c>
      <c r="B44" s="42" t="s">
        <v>310</v>
      </c>
      <c r="C44" s="53" t="s">
        <v>311</v>
      </c>
      <c r="D44" s="9">
        <v>2.72</v>
      </c>
      <c r="E44" s="50">
        <v>1.63</v>
      </c>
      <c r="F44" s="19">
        <f t="shared" ref="F44:F92" si="31">D44-E44</f>
        <v>1.0900000000000003</v>
      </c>
      <c r="G44" s="7">
        <f t="shared" si="27"/>
        <v>1.0900000000000001</v>
      </c>
      <c r="H44" s="50">
        <f t="shared" si="27"/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9">
        <v>1.0900000000000001</v>
      </c>
      <c r="P44" s="50">
        <v>0</v>
      </c>
      <c r="Q44" s="7">
        <f t="shared" si="28"/>
        <v>1.0900000000000003</v>
      </c>
      <c r="R44" s="7">
        <f t="shared" ref="R44:R98" si="32">H44-U44</f>
        <v>-1.0900000000000001</v>
      </c>
      <c r="S44" s="7">
        <f t="shared" ref="S44:S98" si="33">R44/U44*100</f>
        <v>-100</v>
      </c>
      <c r="T44" s="11" t="s">
        <v>499</v>
      </c>
      <c r="U44" s="2">
        <f t="shared" si="3"/>
        <v>1.0900000000000001</v>
      </c>
    </row>
    <row r="45" spans="1:21" ht="78.75">
      <c r="A45" s="8" t="s">
        <v>89</v>
      </c>
      <c r="B45" s="60" t="s">
        <v>243</v>
      </c>
      <c r="C45" s="61" t="s">
        <v>244</v>
      </c>
      <c r="D45" s="9">
        <v>1.99</v>
      </c>
      <c r="E45" s="50">
        <v>1.0840000000000001</v>
      </c>
      <c r="F45" s="19">
        <f t="shared" si="31"/>
        <v>0.90599999999999992</v>
      </c>
      <c r="G45" s="7">
        <f t="shared" si="27"/>
        <v>0.91</v>
      </c>
      <c r="H45" s="50">
        <f t="shared" si="27"/>
        <v>0.82</v>
      </c>
      <c r="I45" s="9">
        <v>0.91</v>
      </c>
      <c r="J45" s="50">
        <v>0</v>
      </c>
      <c r="K45" s="50">
        <v>0</v>
      </c>
      <c r="L45" s="50">
        <v>0</v>
      </c>
      <c r="M45" s="50">
        <v>0</v>
      </c>
      <c r="N45" s="50">
        <v>0.82</v>
      </c>
      <c r="O45" s="50">
        <v>0</v>
      </c>
      <c r="P45" s="50">
        <v>0</v>
      </c>
      <c r="Q45" s="7">
        <f t="shared" ref="Q45:Q92" si="34">F45-H45</f>
        <v>8.5999999999999965E-2</v>
      </c>
      <c r="R45" s="7">
        <f t="shared" si="32"/>
        <v>-9.000000000000008E-2</v>
      </c>
      <c r="S45" s="7">
        <f t="shared" si="33"/>
        <v>-9.8901098901098976</v>
      </c>
      <c r="T45" s="11" t="s">
        <v>500</v>
      </c>
      <c r="U45" s="2">
        <f t="shared" si="3"/>
        <v>0.91</v>
      </c>
    </row>
    <row r="46" spans="1:21" ht="94.5">
      <c r="A46" s="8" t="s">
        <v>384</v>
      </c>
      <c r="B46" s="54" t="s">
        <v>114</v>
      </c>
      <c r="C46" s="11" t="s">
        <v>115</v>
      </c>
      <c r="D46" s="9">
        <v>2.4300000000000002</v>
      </c>
      <c r="E46" s="50">
        <v>1.3</v>
      </c>
      <c r="F46" s="19">
        <f t="shared" si="31"/>
        <v>1.1300000000000001</v>
      </c>
      <c r="G46" s="7">
        <f>I46+K46+M46+O46</f>
        <v>1.1299999999999999</v>
      </c>
      <c r="H46" s="50">
        <f t="shared" si="27"/>
        <v>1.1299999999999999</v>
      </c>
      <c r="I46" s="50">
        <v>0</v>
      </c>
      <c r="J46" s="50">
        <v>0</v>
      </c>
      <c r="K46" s="9">
        <v>1.1299999999999999</v>
      </c>
      <c r="L46" s="50">
        <v>1.1299999999999999</v>
      </c>
      <c r="M46" s="50">
        <v>0</v>
      </c>
      <c r="N46" s="50">
        <v>0</v>
      </c>
      <c r="O46" s="50">
        <v>0</v>
      </c>
      <c r="P46" s="50">
        <v>0</v>
      </c>
      <c r="Q46" s="7">
        <f t="shared" si="34"/>
        <v>0</v>
      </c>
      <c r="R46" s="7">
        <f t="shared" si="32"/>
        <v>0</v>
      </c>
      <c r="S46" s="7">
        <f t="shared" si="33"/>
        <v>0</v>
      </c>
      <c r="T46" s="11" t="s">
        <v>501</v>
      </c>
      <c r="U46" s="2">
        <f t="shared" si="3"/>
        <v>1.1299999999999999</v>
      </c>
    </row>
    <row r="47" spans="1:21" ht="94.5">
      <c r="A47" s="8" t="s">
        <v>385</v>
      </c>
      <c r="B47" s="54" t="s">
        <v>312</v>
      </c>
      <c r="C47" s="11" t="s">
        <v>313</v>
      </c>
      <c r="D47" s="9">
        <v>2.4500000000000002</v>
      </c>
      <c r="E47" s="50">
        <v>0.17</v>
      </c>
      <c r="F47" s="19">
        <f t="shared" si="31"/>
        <v>2.2800000000000002</v>
      </c>
      <c r="G47" s="7">
        <f>I47+K47+M47+O47</f>
        <v>2.2799999999999998</v>
      </c>
      <c r="H47" s="50">
        <f t="shared" si="27"/>
        <v>0</v>
      </c>
      <c r="I47" s="50">
        <v>0</v>
      </c>
      <c r="J47" s="50">
        <v>0</v>
      </c>
      <c r="K47" s="50">
        <v>0</v>
      </c>
      <c r="L47" s="50">
        <v>0</v>
      </c>
      <c r="M47" s="9">
        <v>2.2799999999999998</v>
      </c>
      <c r="N47" s="50">
        <v>0</v>
      </c>
      <c r="O47" s="50">
        <v>0</v>
      </c>
      <c r="P47" s="50">
        <v>0</v>
      </c>
      <c r="Q47" s="7">
        <f t="shared" si="34"/>
        <v>2.2800000000000002</v>
      </c>
      <c r="R47" s="7">
        <f t="shared" si="32"/>
        <v>-2.2799999999999998</v>
      </c>
      <c r="S47" s="7">
        <f t="shared" si="33"/>
        <v>-100</v>
      </c>
      <c r="T47" s="11" t="s">
        <v>502</v>
      </c>
      <c r="U47" s="2">
        <f t="shared" si="3"/>
        <v>2.2799999999999998</v>
      </c>
    </row>
    <row r="48" spans="1:21" ht="110.25">
      <c r="A48" s="8" t="s">
        <v>386</v>
      </c>
      <c r="B48" s="60" t="s">
        <v>246</v>
      </c>
      <c r="C48" s="61" t="s">
        <v>245</v>
      </c>
      <c r="D48" s="9">
        <v>6.25</v>
      </c>
      <c r="E48" s="50">
        <v>4.3819999999999997</v>
      </c>
      <c r="F48" s="19">
        <f t="shared" si="31"/>
        <v>1.8680000000000003</v>
      </c>
      <c r="G48" s="7">
        <f t="shared" ref="G48" si="35">I48+K48+M48+O48</f>
        <v>1.87</v>
      </c>
      <c r="H48" s="50">
        <f t="shared" si="27"/>
        <v>1.53</v>
      </c>
      <c r="I48" s="50">
        <v>0</v>
      </c>
      <c r="J48" s="50">
        <v>0</v>
      </c>
      <c r="K48" s="50">
        <v>0</v>
      </c>
      <c r="L48" s="50">
        <v>0</v>
      </c>
      <c r="M48" s="9">
        <v>1.87</v>
      </c>
      <c r="N48" s="50">
        <v>1.53</v>
      </c>
      <c r="O48" s="50">
        <v>0</v>
      </c>
      <c r="P48" s="50">
        <v>0</v>
      </c>
      <c r="Q48" s="7">
        <f t="shared" si="34"/>
        <v>0.3380000000000003</v>
      </c>
      <c r="R48" s="7">
        <f t="shared" si="32"/>
        <v>-0.34000000000000008</v>
      </c>
      <c r="S48" s="7">
        <f t="shared" si="33"/>
        <v>-18.181818181818183</v>
      </c>
      <c r="T48" s="11" t="s">
        <v>503</v>
      </c>
      <c r="U48" s="2">
        <f t="shared" si="3"/>
        <v>1.87</v>
      </c>
    </row>
    <row r="49" spans="1:21" ht="110.25">
      <c r="A49" s="8" t="s">
        <v>387</v>
      </c>
      <c r="B49" s="54" t="s">
        <v>117</v>
      </c>
      <c r="C49" s="11" t="s">
        <v>118</v>
      </c>
      <c r="D49" s="9">
        <v>3.8</v>
      </c>
      <c r="E49" s="50">
        <v>2</v>
      </c>
      <c r="F49" s="19">
        <f t="shared" si="31"/>
        <v>1.7999999999999998</v>
      </c>
      <c r="G49" s="7">
        <f>I49+K49+M49+O49</f>
        <v>1.8</v>
      </c>
      <c r="H49" s="50">
        <f t="shared" si="27"/>
        <v>0</v>
      </c>
      <c r="I49" s="50">
        <v>1.8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7">
        <f t="shared" si="34"/>
        <v>1.7999999999999998</v>
      </c>
      <c r="R49" s="7">
        <f t="shared" si="32"/>
        <v>-1.8</v>
      </c>
      <c r="S49" s="7">
        <f t="shared" si="33"/>
        <v>-100</v>
      </c>
      <c r="T49" s="11" t="s">
        <v>504</v>
      </c>
      <c r="U49" s="2">
        <f t="shared" si="3"/>
        <v>1.8</v>
      </c>
    </row>
    <row r="50" spans="1:21" ht="110.25">
      <c r="A50" s="8" t="s">
        <v>388</v>
      </c>
      <c r="B50" s="54" t="s">
        <v>108</v>
      </c>
      <c r="C50" s="11" t="s">
        <v>109</v>
      </c>
      <c r="D50" s="9">
        <v>3.9</v>
      </c>
      <c r="E50" s="50">
        <v>0</v>
      </c>
      <c r="F50" s="19">
        <f t="shared" si="31"/>
        <v>3.9</v>
      </c>
      <c r="G50" s="7">
        <f t="shared" ref="G50:H65" si="36">I50+K50+M50+O50</f>
        <v>3.9</v>
      </c>
      <c r="H50" s="50">
        <f t="shared" si="27"/>
        <v>3.9</v>
      </c>
      <c r="I50" s="50">
        <v>0</v>
      </c>
      <c r="J50" s="50">
        <v>0</v>
      </c>
      <c r="K50" s="7">
        <v>3.9</v>
      </c>
      <c r="L50" s="50">
        <v>3.9</v>
      </c>
      <c r="M50" s="50">
        <v>0</v>
      </c>
      <c r="N50" s="50">
        <v>0</v>
      </c>
      <c r="O50" s="50">
        <v>0</v>
      </c>
      <c r="P50" s="50">
        <v>0</v>
      </c>
      <c r="Q50" s="7">
        <f t="shared" si="34"/>
        <v>0</v>
      </c>
      <c r="R50" s="7">
        <f t="shared" si="32"/>
        <v>0</v>
      </c>
      <c r="S50" s="7">
        <f t="shared" si="33"/>
        <v>0</v>
      </c>
      <c r="T50" s="11" t="s">
        <v>505</v>
      </c>
      <c r="U50" s="2">
        <f t="shared" si="3"/>
        <v>3.9</v>
      </c>
    </row>
    <row r="51" spans="1:21" ht="110.25">
      <c r="A51" s="8" t="s">
        <v>389</v>
      </c>
      <c r="B51" s="54" t="s">
        <v>111</v>
      </c>
      <c r="C51" s="11" t="s">
        <v>112</v>
      </c>
      <c r="D51" s="9">
        <v>11.53</v>
      </c>
      <c r="E51" s="50">
        <v>0</v>
      </c>
      <c r="F51" s="19">
        <f t="shared" si="31"/>
        <v>11.53</v>
      </c>
      <c r="G51" s="7">
        <f t="shared" si="36"/>
        <v>11.53</v>
      </c>
      <c r="H51" s="50">
        <f t="shared" si="27"/>
        <v>11.53</v>
      </c>
      <c r="I51" s="50">
        <v>0</v>
      </c>
      <c r="J51" s="50">
        <v>0</v>
      </c>
      <c r="K51" s="9">
        <v>11.53</v>
      </c>
      <c r="L51" s="50">
        <v>11.53</v>
      </c>
      <c r="M51" s="50">
        <v>0</v>
      </c>
      <c r="N51" s="50">
        <v>0</v>
      </c>
      <c r="O51" s="50">
        <v>0</v>
      </c>
      <c r="P51" s="50">
        <v>0</v>
      </c>
      <c r="Q51" s="7">
        <f t="shared" si="34"/>
        <v>0</v>
      </c>
      <c r="R51" s="7">
        <f t="shared" si="32"/>
        <v>0</v>
      </c>
      <c r="S51" s="7">
        <f t="shared" si="33"/>
        <v>0</v>
      </c>
      <c r="T51" s="11" t="s">
        <v>506</v>
      </c>
      <c r="U51" s="2">
        <f t="shared" si="3"/>
        <v>11.53</v>
      </c>
    </row>
    <row r="52" spans="1:21" ht="78.75">
      <c r="A52" s="8" t="s">
        <v>390</v>
      </c>
      <c r="B52" s="11" t="s">
        <v>314</v>
      </c>
      <c r="C52" s="53" t="s">
        <v>315</v>
      </c>
      <c r="D52" s="9">
        <v>3.26</v>
      </c>
      <c r="E52" s="50">
        <v>0.09</v>
      </c>
      <c r="F52" s="19">
        <f t="shared" si="31"/>
        <v>3.17</v>
      </c>
      <c r="G52" s="7">
        <f t="shared" si="36"/>
        <v>3.17</v>
      </c>
      <c r="H52" s="50">
        <f t="shared" si="27"/>
        <v>0</v>
      </c>
      <c r="I52" s="50">
        <v>0</v>
      </c>
      <c r="J52" s="50">
        <v>0</v>
      </c>
      <c r="K52" s="50">
        <v>0</v>
      </c>
      <c r="L52" s="50">
        <v>0</v>
      </c>
      <c r="M52" s="50">
        <v>3.17</v>
      </c>
      <c r="N52" s="50">
        <v>0</v>
      </c>
      <c r="O52" s="50">
        <v>0</v>
      </c>
      <c r="P52" s="50">
        <v>0</v>
      </c>
      <c r="Q52" s="7">
        <f t="shared" si="34"/>
        <v>3.17</v>
      </c>
      <c r="R52" s="7">
        <f t="shared" si="32"/>
        <v>-3.17</v>
      </c>
      <c r="S52" s="7">
        <f t="shared" si="33"/>
        <v>-100</v>
      </c>
      <c r="T52" s="11" t="s">
        <v>316</v>
      </c>
      <c r="U52" s="2">
        <f t="shared" si="3"/>
        <v>3.17</v>
      </c>
    </row>
    <row r="53" spans="1:21" ht="78.75">
      <c r="A53" s="8" t="s">
        <v>391</v>
      </c>
      <c r="B53" s="54" t="s">
        <v>317</v>
      </c>
      <c r="C53" s="43" t="s">
        <v>318</v>
      </c>
      <c r="D53" s="9">
        <v>1.486</v>
      </c>
      <c r="E53" s="50">
        <v>0.74199999999999999</v>
      </c>
      <c r="F53" s="19">
        <f t="shared" si="31"/>
        <v>0.74399999999999999</v>
      </c>
      <c r="G53" s="7">
        <f t="shared" si="36"/>
        <v>0.74</v>
      </c>
      <c r="H53" s="50">
        <f t="shared" si="27"/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0.74</v>
      </c>
      <c r="P53" s="50">
        <v>0</v>
      </c>
      <c r="Q53" s="7">
        <f t="shared" si="34"/>
        <v>0.74399999999999999</v>
      </c>
      <c r="R53" s="7">
        <f t="shared" si="32"/>
        <v>-0.74</v>
      </c>
      <c r="S53" s="7">
        <f t="shared" si="33"/>
        <v>-100</v>
      </c>
      <c r="T53" s="11" t="s">
        <v>319</v>
      </c>
      <c r="U53" s="2">
        <f t="shared" si="3"/>
        <v>0.74</v>
      </c>
    </row>
    <row r="54" spans="1:21" ht="47.25">
      <c r="A54" s="8" t="s">
        <v>392</v>
      </c>
      <c r="B54" s="43" t="s">
        <v>552</v>
      </c>
      <c r="C54" s="8" t="s">
        <v>320</v>
      </c>
      <c r="D54" s="9">
        <v>1.21</v>
      </c>
      <c r="E54" s="50">
        <v>0</v>
      </c>
      <c r="F54" s="19">
        <f t="shared" si="31"/>
        <v>1.21</v>
      </c>
      <c r="G54" s="7">
        <f t="shared" si="36"/>
        <v>1.21</v>
      </c>
      <c r="H54" s="50">
        <f t="shared" si="27"/>
        <v>0</v>
      </c>
      <c r="I54" s="50">
        <v>0</v>
      </c>
      <c r="J54" s="50">
        <v>0</v>
      </c>
      <c r="K54" s="59">
        <v>1.21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7">
        <f t="shared" si="34"/>
        <v>1.21</v>
      </c>
      <c r="R54" s="7">
        <f t="shared" si="32"/>
        <v>-1.21</v>
      </c>
      <c r="S54" s="7">
        <f t="shared" si="33"/>
        <v>-100</v>
      </c>
      <c r="T54" s="11" t="s">
        <v>325</v>
      </c>
      <c r="U54" s="2">
        <f t="shared" si="3"/>
        <v>1.21</v>
      </c>
    </row>
    <row r="55" spans="1:21" ht="63">
      <c r="A55" s="8" t="s">
        <v>393</v>
      </c>
      <c r="B55" s="43" t="s">
        <v>321</v>
      </c>
      <c r="C55" s="8" t="s">
        <v>322</v>
      </c>
      <c r="D55" s="9">
        <v>0.7</v>
      </c>
      <c r="E55" s="50">
        <v>0</v>
      </c>
      <c r="F55" s="19">
        <f t="shared" si="31"/>
        <v>0.7</v>
      </c>
      <c r="G55" s="7">
        <f t="shared" si="36"/>
        <v>0.7</v>
      </c>
      <c r="H55" s="50">
        <f t="shared" si="27"/>
        <v>0.09</v>
      </c>
      <c r="I55" s="50">
        <v>0</v>
      </c>
      <c r="J55" s="50">
        <v>0</v>
      </c>
      <c r="K55" s="59">
        <v>0.7</v>
      </c>
      <c r="L55" s="50">
        <v>0</v>
      </c>
      <c r="M55" s="50">
        <v>0</v>
      </c>
      <c r="N55" s="50">
        <v>0</v>
      </c>
      <c r="O55" s="50">
        <v>0</v>
      </c>
      <c r="P55" s="50">
        <v>0.09</v>
      </c>
      <c r="Q55" s="7">
        <f t="shared" si="34"/>
        <v>0.61</v>
      </c>
      <c r="R55" s="7">
        <f t="shared" si="32"/>
        <v>-0.61</v>
      </c>
      <c r="S55" s="7">
        <f t="shared" si="33"/>
        <v>-87.142857142857139</v>
      </c>
      <c r="T55" s="11" t="s">
        <v>507</v>
      </c>
      <c r="U55" s="2">
        <f t="shared" si="3"/>
        <v>0.7</v>
      </c>
    </row>
    <row r="56" spans="1:21" ht="47.25">
      <c r="A56" s="8" t="s">
        <v>394</v>
      </c>
      <c r="B56" s="43" t="s">
        <v>323</v>
      </c>
      <c r="C56" s="8" t="s">
        <v>324</v>
      </c>
      <c r="D56" s="9">
        <v>0.95</v>
      </c>
      <c r="E56" s="50">
        <v>0</v>
      </c>
      <c r="F56" s="19">
        <f t="shared" si="31"/>
        <v>0.95</v>
      </c>
      <c r="G56" s="7">
        <f t="shared" si="36"/>
        <v>0.95</v>
      </c>
      <c r="H56" s="50">
        <f t="shared" si="27"/>
        <v>0</v>
      </c>
      <c r="I56" s="50">
        <v>0</v>
      </c>
      <c r="J56" s="50">
        <v>0</v>
      </c>
      <c r="K56" s="59">
        <v>0.95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7">
        <f t="shared" si="34"/>
        <v>0.95</v>
      </c>
      <c r="R56" s="7">
        <f t="shared" si="32"/>
        <v>-0.95</v>
      </c>
      <c r="S56" s="7">
        <f t="shared" si="33"/>
        <v>-100</v>
      </c>
      <c r="T56" s="11" t="s">
        <v>326</v>
      </c>
      <c r="U56" s="2">
        <f t="shared" si="3"/>
        <v>0.95</v>
      </c>
    </row>
    <row r="57" spans="1:21" ht="94.5">
      <c r="A57" s="8" t="s">
        <v>395</v>
      </c>
      <c r="B57" s="42" t="s">
        <v>327</v>
      </c>
      <c r="C57" s="11" t="s">
        <v>328</v>
      </c>
      <c r="D57" s="9">
        <v>3.4</v>
      </c>
      <c r="E57" s="50">
        <v>1.7</v>
      </c>
      <c r="F57" s="19">
        <f t="shared" si="31"/>
        <v>1.7</v>
      </c>
      <c r="G57" s="7">
        <f t="shared" si="36"/>
        <v>1.70333</v>
      </c>
      <c r="H57" s="50">
        <f t="shared" si="27"/>
        <v>1.19</v>
      </c>
      <c r="I57" s="50">
        <v>0</v>
      </c>
      <c r="J57" s="50">
        <v>0</v>
      </c>
      <c r="K57" s="59">
        <v>0</v>
      </c>
      <c r="L57" s="50">
        <v>0</v>
      </c>
      <c r="M57" s="50">
        <v>0</v>
      </c>
      <c r="N57" s="50">
        <v>0</v>
      </c>
      <c r="O57" s="59">
        <v>1.70333</v>
      </c>
      <c r="P57" s="50">
        <v>1.19</v>
      </c>
      <c r="Q57" s="7">
        <f t="shared" si="34"/>
        <v>0.51</v>
      </c>
      <c r="R57" s="7">
        <f t="shared" si="32"/>
        <v>-0.51333000000000006</v>
      </c>
      <c r="S57" s="7">
        <f t="shared" si="33"/>
        <v>-30.136849582875904</v>
      </c>
      <c r="T57" s="11" t="s">
        <v>508</v>
      </c>
      <c r="U57" s="2">
        <f t="shared" si="3"/>
        <v>1.70333</v>
      </c>
    </row>
    <row r="58" spans="1:21" ht="110.25">
      <c r="A58" s="8" t="s">
        <v>396</v>
      </c>
      <c r="B58" s="42" t="s">
        <v>329</v>
      </c>
      <c r="C58" s="11" t="s">
        <v>330</v>
      </c>
      <c r="D58" s="9">
        <v>6.14</v>
      </c>
      <c r="E58" s="50">
        <v>3.07</v>
      </c>
      <c r="F58" s="19">
        <f t="shared" si="31"/>
        <v>3.07</v>
      </c>
      <c r="G58" s="7">
        <f t="shared" si="36"/>
        <v>3.07</v>
      </c>
      <c r="H58" s="50">
        <f t="shared" si="27"/>
        <v>0</v>
      </c>
      <c r="I58" s="50">
        <v>0</v>
      </c>
      <c r="J58" s="50">
        <v>0</v>
      </c>
      <c r="K58" s="59">
        <v>0</v>
      </c>
      <c r="L58" s="50">
        <v>0</v>
      </c>
      <c r="M58" s="50">
        <v>0</v>
      </c>
      <c r="N58" s="50">
        <v>0</v>
      </c>
      <c r="O58" s="59">
        <v>3.07</v>
      </c>
      <c r="P58" s="50">
        <v>0</v>
      </c>
      <c r="Q58" s="7">
        <f t="shared" si="34"/>
        <v>3.07</v>
      </c>
      <c r="R58" s="7">
        <f t="shared" si="32"/>
        <v>-3.07</v>
      </c>
      <c r="S58" s="7">
        <f t="shared" si="33"/>
        <v>-100</v>
      </c>
      <c r="T58" s="11" t="s">
        <v>509</v>
      </c>
      <c r="U58" s="2">
        <f t="shared" si="3"/>
        <v>3.07</v>
      </c>
    </row>
    <row r="59" spans="1:21" ht="78.75">
      <c r="A59" s="8" t="s">
        <v>397</v>
      </c>
      <c r="B59" s="42" t="s">
        <v>331</v>
      </c>
      <c r="C59" s="11" t="s">
        <v>332</v>
      </c>
      <c r="D59" s="9">
        <v>2.2999999999999998</v>
      </c>
      <c r="E59" s="50">
        <v>1.147</v>
      </c>
      <c r="F59" s="19">
        <f t="shared" si="31"/>
        <v>1.1529999999999998</v>
      </c>
      <c r="G59" s="7">
        <f t="shared" si="36"/>
        <v>1.1499999999999999</v>
      </c>
      <c r="H59" s="50">
        <f t="shared" si="36"/>
        <v>0</v>
      </c>
      <c r="I59" s="50">
        <v>0</v>
      </c>
      <c r="J59" s="50">
        <v>0</v>
      </c>
      <c r="K59" s="59">
        <v>0</v>
      </c>
      <c r="L59" s="50">
        <v>0</v>
      </c>
      <c r="M59" s="50">
        <v>0</v>
      </c>
      <c r="N59" s="50">
        <v>0</v>
      </c>
      <c r="O59" s="59">
        <v>1.1499999999999999</v>
      </c>
      <c r="P59" s="50">
        <v>0</v>
      </c>
      <c r="Q59" s="7">
        <f t="shared" si="34"/>
        <v>1.1529999999999998</v>
      </c>
      <c r="R59" s="7">
        <f t="shared" si="32"/>
        <v>-1.1499999999999999</v>
      </c>
      <c r="S59" s="7">
        <f t="shared" si="33"/>
        <v>-100</v>
      </c>
      <c r="T59" s="11" t="s">
        <v>333</v>
      </c>
      <c r="U59" s="2">
        <f t="shared" si="3"/>
        <v>1.1499999999999999</v>
      </c>
    </row>
    <row r="60" spans="1:21" ht="31.5">
      <c r="A60" s="8" t="s">
        <v>398</v>
      </c>
      <c r="B60" s="60" t="s">
        <v>250</v>
      </c>
      <c r="C60" s="61" t="s">
        <v>249</v>
      </c>
      <c r="D60" s="9">
        <v>1.39</v>
      </c>
      <c r="E60" s="50">
        <v>0</v>
      </c>
      <c r="F60" s="19">
        <f t="shared" si="31"/>
        <v>1.39</v>
      </c>
      <c r="G60" s="7">
        <f t="shared" si="36"/>
        <v>1.39</v>
      </c>
      <c r="H60" s="50">
        <f t="shared" si="36"/>
        <v>1.29</v>
      </c>
      <c r="I60" s="50">
        <v>0</v>
      </c>
      <c r="J60" s="50">
        <v>0</v>
      </c>
      <c r="K60" s="50">
        <v>0</v>
      </c>
      <c r="L60" s="50">
        <v>0</v>
      </c>
      <c r="M60" s="9">
        <v>1.39</v>
      </c>
      <c r="N60" s="50">
        <v>1.29</v>
      </c>
      <c r="O60" s="50">
        <v>0</v>
      </c>
      <c r="P60" s="50">
        <v>0</v>
      </c>
      <c r="Q60" s="7">
        <f t="shared" si="34"/>
        <v>9.9999999999999867E-2</v>
      </c>
      <c r="R60" s="7">
        <f t="shared" si="32"/>
        <v>-9.9999999999999867E-2</v>
      </c>
      <c r="S60" s="7">
        <f t="shared" si="33"/>
        <v>-7.1942446043165384</v>
      </c>
      <c r="T60" s="11" t="s">
        <v>334</v>
      </c>
      <c r="U60" s="2">
        <f t="shared" si="3"/>
        <v>1.39</v>
      </c>
    </row>
    <row r="61" spans="1:21" ht="63">
      <c r="A61" s="8" t="s">
        <v>399</v>
      </c>
      <c r="B61" s="44" t="s">
        <v>127</v>
      </c>
      <c r="C61" s="43" t="s">
        <v>128</v>
      </c>
      <c r="D61" s="7">
        <v>1.8916999999999999</v>
      </c>
      <c r="E61" s="50">
        <v>0</v>
      </c>
      <c r="F61" s="19">
        <f t="shared" si="31"/>
        <v>1.8916999999999999</v>
      </c>
      <c r="G61" s="7">
        <f>I61+K61+M61+O61</f>
        <v>0.13</v>
      </c>
      <c r="H61" s="50">
        <f t="shared" si="36"/>
        <v>1.9670000000000001</v>
      </c>
      <c r="I61" s="9">
        <v>0.13</v>
      </c>
      <c r="J61" s="50">
        <v>0.68300000000000005</v>
      </c>
      <c r="K61" s="50">
        <v>0</v>
      </c>
      <c r="L61" s="50">
        <v>0</v>
      </c>
      <c r="M61" s="50">
        <v>0</v>
      </c>
      <c r="N61" s="50">
        <v>1.284</v>
      </c>
      <c r="O61" s="50">
        <v>0</v>
      </c>
      <c r="P61" s="50">
        <v>0</v>
      </c>
      <c r="Q61" s="7">
        <f t="shared" si="34"/>
        <v>-7.5300000000000145E-2</v>
      </c>
      <c r="R61" s="7">
        <f t="shared" si="32"/>
        <v>1.8370000000000002</v>
      </c>
      <c r="S61" s="7">
        <f t="shared" si="33"/>
        <v>1413.0769230769233</v>
      </c>
      <c r="T61" s="11" t="s">
        <v>510</v>
      </c>
      <c r="U61" s="2">
        <f t="shared" si="3"/>
        <v>0.13</v>
      </c>
    </row>
    <row r="62" spans="1:21" ht="78.75">
      <c r="A62" s="8" t="s">
        <v>400</v>
      </c>
      <c r="B62" s="44" t="s">
        <v>335</v>
      </c>
      <c r="C62" s="8" t="s">
        <v>336</v>
      </c>
      <c r="D62" s="7">
        <v>5.0960000000000001</v>
      </c>
      <c r="E62" s="50">
        <v>2.706</v>
      </c>
      <c r="F62" s="19">
        <f t="shared" si="31"/>
        <v>2.39</v>
      </c>
      <c r="G62" s="7">
        <f>I62+K62+M62+O62</f>
        <v>2.39</v>
      </c>
      <c r="H62" s="50">
        <f t="shared" si="36"/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2.39</v>
      </c>
      <c r="P62" s="50">
        <v>0</v>
      </c>
      <c r="Q62" s="7">
        <f t="shared" si="34"/>
        <v>2.39</v>
      </c>
      <c r="R62" s="7">
        <f t="shared" si="32"/>
        <v>-2.39</v>
      </c>
      <c r="S62" s="7">
        <f t="shared" si="33"/>
        <v>-100</v>
      </c>
      <c r="T62" s="11" t="s">
        <v>511</v>
      </c>
      <c r="U62" s="2">
        <f t="shared" si="3"/>
        <v>2.39</v>
      </c>
    </row>
    <row r="63" spans="1:21" ht="63">
      <c r="A63" s="8" t="s">
        <v>401</v>
      </c>
      <c r="B63" s="43" t="s">
        <v>123</v>
      </c>
      <c r="C63" s="8" t="s">
        <v>124</v>
      </c>
      <c r="D63" s="7">
        <v>0.47497</v>
      </c>
      <c r="E63" s="50">
        <v>4.3999999999999997E-2</v>
      </c>
      <c r="F63" s="19">
        <f t="shared" si="31"/>
        <v>0.43097000000000002</v>
      </c>
      <c r="G63" s="7">
        <f>I63+K63+M63+O63</f>
        <v>0.43</v>
      </c>
      <c r="H63" s="50">
        <f t="shared" si="36"/>
        <v>0.43</v>
      </c>
      <c r="I63" s="9">
        <v>0.43</v>
      </c>
      <c r="J63" s="50">
        <v>0.43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7">
        <f t="shared" si="34"/>
        <v>9.700000000000264E-4</v>
      </c>
      <c r="R63" s="7">
        <f t="shared" si="32"/>
        <v>0</v>
      </c>
      <c r="S63" s="7">
        <f t="shared" si="33"/>
        <v>0</v>
      </c>
      <c r="T63" s="11" t="s">
        <v>512</v>
      </c>
      <c r="U63" s="2">
        <f t="shared" si="3"/>
        <v>0.43</v>
      </c>
    </row>
    <row r="64" spans="1:21" ht="63">
      <c r="A64" s="8" t="s">
        <v>402</v>
      </c>
      <c r="B64" s="54" t="s">
        <v>90</v>
      </c>
      <c r="C64" s="11" t="s">
        <v>91</v>
      </c>
      <c r="D64" s="63">
        <v>0.874</v>
      </c>
      <c r="E64" s="7">
        <v>0.16519</v>
      </c>
      <c r="F64" s="19">
        <f t="shared" si="31"/>
        <v>0.70880999999999994</v>
      </c>
      <c r="G64" s="7">
        <f t="shared" ref="G64" si="37">I64+K64+M64+O64</f>
        <v>0.71</v>
      </c>
      <c r="H64" s="50">
        <f t="shared" si="36"/>
        <v>1.034</v>
      </c>
      <c r="I64" s="50">
        <v>0.71</v>
      </c>
      <c r="J64" s="50">
        <v>0</v>
      </c>
      <c r="K64" s="50">
        <v>0</v>
      </c>
      <c r="L64" s="50">
        <v>0</v>
      </c>
      <c r="M64" s="50">
        <v>0</v>
      </c>
      <c r="N64" s="50">
        <v>1.034</v>
      </c>
      <c r="O64" s="63">
        <v>0</v>
      </c>
      <c r="P64" s="50">
        <v>0</v>
      </c>
      <c r="Q64" s="7">
        <f t="shared" si="34"/>
        <v>-0.32519000000000009</v>
      </c>
      <c r="R64" s="7">
        <f t="shared" si="32"/>
        <v>0.32400000000000007</v>
      </c>
      <c r="S64" s="7">
        <f t="shared" si="33"/>
        <v>45.633802816901422</v>
      </c>
      <c r="T64" s="11" t="s">
        <v>513</v>
      </c>
      <c r="U64" s="2">
        <f t="shared" si="3"/>
        <v>0.71</v>
      </c>
    </row>
    <row r="65" spans="1:21" ht="220.5">
      <c r="A65" s="8" t="s">
        <v>403</v>
      </c>
      <c r="B65" s="42" t="s">
        <v>337</v>
      </c>
      <c r="C65" s="8" t="s">
        <v>338</v>
      </c>
      <c r="D65" s="63">
        <v>5.93</v>
      </c>
      <c r="E65" s="7">
        <v>3.0289999999999999</v>
      </c>
      <c r="F65" s="19">
        <f t="shared" si="31"/>
        <v>2.9009999999999998</v>
      </c>
      <c r="G65" s="7">
        <f t="shared" ref="G65:H80" si="38">I65+K65+M65+O65</f>
        <v>2.9</v>
      </c>
      <c r="H65" s="50">
        <f t="shared" si="36"/>
        <v>0</v>
      </c>
      <c r="I65" s="50">
        <v>0</v>
      </c>
      <c r="J65" s="50">
        <v>0</v>
      </c>
      <c r="K65" s="50">
        <v>2.9</v>
      </c>
      <c r="L65" s="50">
        <v>0</v>
      </c>
      <c r="M65" s="50">
        <v>0</v>
      </c>
      <c r="N65" s="50">
        <v>0</v>
      </c>
      <c r="O65" s="63">
        <v>0</v>
      </c>
      <c r="P65" s="50">
        <v>0</v>
      </c>
      <c r="Q65" s="7">
        <f t="shared" si="34"/>
        <v>2.9009999999999998</v>
      </c>
      <c r="R65" s="7">
        <f t="shared" si="32"/>
        <v>-2.9</v>
      </c>
      <c r="S65" s="7">
        <f t="shared" si="33"/>
        <v>-100</v>
      </c>
      <c r="T65" s="11" t="s">
        <v>514</v>
      </c>
      <c r="U65" s="2">
        <f t="shared" si="3"/>
        <v>2.9</v>
      </c>
    </row>
    <row r="66" spans="1:21" ht="204.75">
      <c r="A66" s="8" t="s">
        <v>404</v>
      </c>
      <c r="B66" s="42" t="s">
        <v>339</v>
      </c>
      <c r="C66" s="8" t="s">
        <v>340</v>
      </c>
      <c r="D66" s="63">
        <v>2.6760000000000002</v>
      </c>
      <c r="E66" s="7">
        <v>0.13600000000000001</v>
      </c>
      <c r="F66" s="19">
        <f t="shared" si="31"/>
        <v>2.54</v>
      </c>
      <c r="G66" s="7">
        <f t="shared" si="38"/>
        <v>2.54</v>
      </c>
      <c r="H66" s="50">
        <f t="shared" si="38"/>
        <v>0</v>
      </c>
      <c r="I66" s="50">
        <v>0</v>
      </c>
      <c r="J66" s="50">
        <v>0</v>
      </c>
      <c r="K66" s="50">
        <v>0</v>
      </c>
      <c r="L66" s="50">
        <v>0</v>
      </c>
      <c r="M66" s="50">
        <v>2.54</v>
      </c>
      <c r="N66" s="50">
        <v>0</v>
      </c>
      <c r="O66" s="63">
        <v>0</v>
      </c>
      <c r="P66" s="50">
        <v>0</v>
      </c>
      <c r="Q66" s="7">
        <f t="shared" si="34"/>
        <v>2.54</v>
      </c>
      <c r="R66" s="7">
        <f t="shared" si="32"/>
        <v>-2.54</v>
      </c>
      <c r="S66" s="7">
        <f t="shared" si="33"/>
        <v>-100</v>
      </c>
      <c r="T66" s="11" t="s">
        <v>341</v>
      </c>
      <c r="U66" s="2">
        <f t="shared" si="3"/>
        <v>2.54</v>
      </c>
    </row>
    <row r="67" spans="1:21" ht="252">
      <c r="A67" s="8" t="s">
        <v>405</v>
      </c>
      <c r="B67" s="44" t="s">
        <v>135</v>
      </c>
      <c r="C67" s="8" t="s">
        <v>136</v>
      </c>
      <c r="D67" s="7">
        <v>0.85</v>
      </c>
      <c r="E67" s="50">
        <v>0.46156000000000003</v>
      </c>
      <c r="F67" s="19">
        <f t="shared" si="31"/>
        <v>0.38843999999999995</v>
      </c>
      <c r="G67" s="7">
        <f>I67+K67+M67+O67</f>
        <v>0.39</v>
      </c>
      <c r="H67" s="50">
        <f t="shared" si="38"/>
        <v>0.39</v>
      </c>
      <c r="I67" s="50">
        <v>0</v>
      </c>
      <c r="J67" s="50">
        <v>0</v>
      </c>
      <c r="K67" s="9">
        <v>0.39</v>
      </c>
      <c r="L67" s="50">
        <v>0.39</v>
      </c>
      <c r="M67" s="50">
        <v>0</v>
      </c>
      <c r="N67" s="50">
        <v>0</v>
      </c>
      <c r="O67" s="50">
        <v>0</v>
      </c>
      <c r="P67" s="50">
        <v>0</v>
      </c>
      <c r="Q67" s="7">
        <f t="shared" si="34"/>
        <v>-1.5600000000000613E-3</v>
      </c>
      <c r="R67" s="7">
        <f t="shared" si="32"/>
        <v>0</v>
      </c>
      <c r="S67" s="7">
        <f t="shared" si="33"/>
        <v>0</v>
      </c>
      <c r="T67" s="11" t="s">
        <v>515</v>
      </c>
      <c r="U67" s="2">
        <f t="shared" si="3"/>
        <v>0.39</v>
      </c>
    </row>
    <row r="68" spans="1:21" ht="94.5">
      <c r="A68" s="8" t="s">
        <v>406</v>
      </c>
      <c r="B68" s="60" t="s">
        <v>262</v>
      </c>
      <c r="C68" s="61" t="s">
        <v>261</v>
      </c>
      <c r="D68" s="7">
        <v>159.79599999999999</v>
      </c>
      <c r="E68" s="50">
        <v>1.52</v>
      </c>
      <c r="F68" s="19">
        <f t="shared" si="31"/>
        <v>158.27599999999998</v>
      </c>
      <c r="G68" s="7">
        <f>I68+K68+M68+O68</f>
        <v>1.1000000000000001</v>
      </c>
      <c r="H68" s="50">
        <f t="shared" si="38"/>
        <v>14.75</v>
      </c>
      <c r="I68" s="50">
        <v>0</v>
      </c>
      <c r="J68" s="50">
        <v>0</v>
      </c>
      <c r="K68" s="50">
        <v>0</v>
      </c>
      <c r="L68" s="50">
        <v>0</v>
      </c>
      <c r="M68" s="50">
        <v>0</v>
      </c>
      <c r="N68" s="50">
        <v>10.199999999999999</v>
      </c>
      <c r="O68" s="7">
        <v>1.1000000000000001</v>
      </c>
      <c r="P68" s="50">
        <v>4.55</v>
      </c>
      <c r="Q68" s="7">
        <f t="shared" si="34"/>
        <v>143.52599999999998</v>
      </c>
      <c r="R68" s="7">
        <f t="shared" si="32"/>
        <v>13.65</v>
      </c>
      <c r="S68" s="7">
        <f t="shared" si="33"/>
        <v>1240.9090909090908</v>
      </c>
      <c r="T68" s="11" t="s">
        <v>516</v>
      </c>
      <c r="U68" s="2">
        <f t="shared" si="3"/>
        <v>1.1000000000000001</v>
      </c>
    </row>
    <row r="69" spans="1:21" ht="94.5">
      <c r="A69" s="8" t="s">
        <v>407</v>
      </c>
      <c r="B69" s="64" t="s">
        <v>434</v>
      </c>
      <c r="C69" s="11" t="s">
        <v>435</v>
      </c>
      <c r="D69" s="7">
        <v>3.3029999999999999</v>
      </c>
      <c r="E69" s="50">
        <v>0</v>
      </c>
      <c r="F69" s="19">
        <f t="shared" si="31"/>
        <v>3.3029999999999999</v>
      </c>
      <c r="G69" s="9" t="s">
        <v>32</v>
      </c>
      <c r="H69" s="50">
        <f t="shared" si="38"/>
        <v>0.88</v>
      </c>
      <c r="I69" s="9" t="s">
        <v>32</v>
      </c>
      <c r="J69" s="50">
        <v>0</v>
      </c>
      <c r="K69" s="9" t="s">
        <v>32</v>
      </c>
      <c r="L69" s="50">
        <v>0</v>
      </c>
      <c r="M69" s="9" t="s">
        <v>32</v>
      </c>
      <c r="N69" s="50">
        <v>0</v>
      </c>
      <c r="O69" s="9" t="s">
        <v>32</v>
      </c>
      <c r="P69" s="50">
        <v>0.88</v>
      </c>
      <c r="Q69" s="9" t="s">
        <v>32</v>
      </c>
      <c r="R69" s="9" t="s">
        <v>32</v>
      </c>
      <c r="S69" s="9" t="s">
        <v>32</v>
      </c>
      <c r="T69" s="11" t="s">
        <v>517</v>
      </c>
      <c r="U69" s="2" t="str">
        <f t="shared" si="3"/>
        <v>нд</v>
      </c>
    </row>
    <row r="70" spans="1:21" ht="31.5">
      <c r="A70" s="8" t="s">
        <v>408</v>
      </c>
      <c r="B70" s="65" t="s">
        <v>436</v>
      </c>
      <c r="C70" s="11" t="s">
        <v>437</v>
      </c>
      <c r="D70" s="7" t="s">
        <v>32</v>
      </c>
      <c r="E70" s="50">
        <v>0</v>
      </c>
      <c r="F70" s="19" t="s">
        <v>32</v>
      </c>
      <c r="G70" s="9" t="s">
        <v>32</v>
      </c>
      <c r="H70" s="50">
        <f t="shared" si="38"/>
        <v>0.17</v>
      </c>
      <c r="I70" s="9" t="s">
        <v>32</v>
      </c>
      <c r="J70" s="50">
        <v>0</v>
      </c>
      <c r="K70" s="9" t="s">
        <v>32</v>
      </c>
      <c r="L70" s="50">
        <v>0</v>
      </c>
      <c r="M70" s="9" t="s">
        <v>32</v>
      </c>
      <c r="N70" s="50">
        <v>0</v>
      </c>
      <c r="O70" s="9" t="s">
        <v>32</v>
      </c>
      <c r="P70" s="50">
        <v>0.17</v>
      </c>
      <c r="Q70" s="9" t="s">
        <v>32</v>
      </c>
      <c r="R70" s="9" t="s">
        <v>32</v>
      </c>
      <c r="S70" s="9" t="s">
        <v>32</v>
      </c>
      <c r="T70" s="11" t="s">
        <v>518</v>
      </c>
      <c r="U70" s="2" t="str">
        <f t="shared" si="3"/>
        <v>нд</v>
      </c>
    </row>
    <row r="71" spans="1:21" ht="47.25">
      <c r="A71" s="8" t="s">
        <v>409</v>
      </c>
      <c r="B71" s="11" t="s">
        <v>438</v>
      </c>
      <c r="C71" s="11" t="s">
        <v>439</v>
      </c>
      <c r="D71" s="7" t="s">
        <v>32</v>
      </c>
      <c r="E71" s="50">
        <v>0</v>
      </c>
      <c r="F71" s="19" t="s">
        <v>32</v>
      </c>
      <c r="G71" s="9" t="s">
        <v>32</v>
      </c>
      <c r="H71" s="50">
        <f t="shared" si="38"/>
        <v>0.12</v>
      </c>
      <c r="I71" s="9" t="s">
        <v>32</v>
      </c>
      <c r="J71" s="50">
        <v>0</v>
      </c>
      <c r="K71" s="9" t="s">
        <v>32</v>
      </c>
      <c r="L71" s="50">
        <v>0</v>
      </c>
      <c r="M71" s="9" t="s">
        <v>32</v>
      </c>
      <c r="N71" s="50">
        <v>0</v>
      </c>
      <c r="O71" s="9" t="s">
        <v>32</v>
      </c>
      <c r="P71" s="50">
        <v>0.12</v>
      </c>
      <c r="Q71" s="9" t="s">
        <v>32</v>
      </c>
      <c r="R71" s="9" t="s">
        <v>32</v>
      </c>
      <c r="S71" s="9" t="s">
        <v>32</v>
      </c>
      <c r="T71" s="11" t="s">
        <v>519</v>
      </c>
      <c r="U71" s="2" t="str">
        <f t="shared" si="3"/>
        <v>нд</v>
      </c>
    </row>
    <row r="72" spans="1:21" ht="63">
      <c r="A72" s="8" t="s">
        <v>410</v>
      </c>
      <c r="B72" s="11" t="s">
        <v>440</v>
      </c>
      <c r="C72" s="11" t="s">
        <v>441</v>
      </c>
      <c r="D72" s="7">
        <v>0.28170000000000001</v>
      </c>
      <c r="E72" s="50">
        <v>0</v>
      </c>
      <c r="F72" s="19">
        <f t="shared" si="31"/>
        <v>0.28170000000000001</v>
      </c>
      <c r="G72" s="9" t="s">
        <v>32</v>
      </c>
      <c r="H72" s="50">
        <f t="shared" si="38"/>
        <v>0.28000000000000003</v>
      </c>
      <c r="I72" s="9" t="s">
        <v>32</v>
      </c>
      <c r="J72" s="50">
        <v>0</v>
      </c>
      <c r="K72" s="9" t="s">
        <v>32</v>
      </c>
      <c r="L72" s="50">
        <v>0</v>
      </c>
      <c r="M72" s="9" t="s">
        <v>32</v>
      </c>
      <c r="N72" s="50">
        <v>0</v>
      </c>
      <c r="O72" s="9" t="s">
        <v>32</v>
      </c>
      <c r="P72" s="50">
        <v>0.28000000000000003</v>
      </c>
      <c r="Q72" s="9" t="s">
        <v>32</v>
      </c>
      <c r="R72" s="9" t="s">
        <v>32</v>
      </c>
      <c r="S72" s="9" t="s">
        <v>32</v>
      </c>
      <c r="T72" s="11" t="s">
        <v>520</v>
      </c>
      <c r="U72" s="2" t="str">
        <f t="shared" si="3"/>
        <v>нд</v>
      </c>
    </row>
    <row r="73" spans="1:21" ht="78.75">
      <c r="A73" s="8" t="s">
        <v>411</v>
      </c>
      <c r="B73" s="11" t="s">
        <v>442</v>
      </c>
      <c r="C73" s="8" t="s">
        <v>443</v>
      </c>
      <c r="D73" s="7">
        <v>0.20200000000000001</v>
      </c>
      <c r="E73" s="50">
        <v>0</v>
      </c>
      <c r="F73" s="19">
        <f t="shared" si="31"/>
        <v>0.20200000000000001</v>
      </c>
      <c r="G73" s="9" t="s">
        <v>32</v>
      </c>
      <c r="H73" s="50">
        <f t="shared" si="38"/>
        <v>0.2</v>
      </c>
      <c r="I73" s="9" t="s">
        <v>32</v>
      </c>
      <c r="J73" s="50">
        <v>0</v>
      </c>
      <c r="K73" s="9" t="s">
        <v>32</v>
      </c>
      <c r="L73" s="50">
        <v>0</v>
      </c>
      <c r="M73" s="9" t="s">
        <v>32</v>
      </c>
      <c r="N73" s="50">
        <v>0</v>
      </c>
      <c r="O73" s="9" t="s">
        <v>32</v>
      </c>
      <c r="P73" s="50">
        <v>0.2</v>
      </c>
      <c r="Q73" s="9" t="s">
        <v>32</v>
      </c>
      <c r="R73" s="9" t="s">
        <v>32</v>
      </c>
      <c r="S73" s="9" t="s">
        <v>32</v>
      </c>
      <c r="T73" s="11" t="s">
        <v>521</v>
      </c>
      <c r="U73" s="2" t="str">
        <f t="shared" si="3"/>
        <v>нд</v>
      </c>
    </row>
    <row r="74" spans="1:21" ht="78.75">
      <c r="A74" s="8" t="s">
        <v>412</v>
      </c>
      <c r="B74" s="11" t="s">
        <v>444</v>
      </c>
      <c r="C74" s="8" t="s">
        <v>445</v>
      </c>
      <c r="D74" s="7">
        <v>0.2172</v>
      </c>
      <c r="E74" s="50">
        <v>0</v>
      </c>
      <c r="F74" s="19">
        <f t="shared" si="31"/>
        <v>0.2172</v>
      </c>
      <c r="G74" s="9" t="s">
        <v>32</v>
      </c>
      <c r="H74" s="50">
        <f t="shared" si="38"/>
        <v>0.22</v>
      </c>
      <c r="I74" s="9" t="s">
        <v>32</v>
      </c>
      <c r="J74" s="50">
        <v>0</v>
      </c>
      <c r="K74" s="9" t="s">
        <v>32</v>
      </c>
      <c r="L74" s="50">
        <v>0</v>
      </c>
      <c r="M74" s="9" t="s">
        <v>32</v>
      </c>
      <c r="N74" s="50">
        <v>0</v>
      </c>
      <c r="O74" s="9" t="s">
        <v>32</v>
      </c>
      <c r="P74" s="50">
        <v>0.22</v>
      </c>
      <c r="Q74" s="9" t="s">
        <v>32</v>
      </c>
      <c r="R74" s="9" t="s">
        <v>32</v>
      </c>
      <c r="S74" s="9" t="s">
        <v>32</v>
      </c>
      <c r="T74" s="11" t="s">
        <v>522</v>
      </c>
      <c r="U74" s="2" t="str">
        <f t="shared" si="3"/>
        <v>нд</v>
      </c>
    </row>
    <row r="75" spans="1:21" ht="31.5">
      <c r="A75" s="8" t="s">
        <v>413</v>
      </c>
      <c r="B75" s="60" t="s">
        <v>446</v>
      </c>
      <c r="C75" s="61" t="s">
        <v>447</v>
      </c>
      <c r="D75" s="7" t="s">
        <v>32</v>
      </c>
      <c r="E75" s="50">
        <v>0</v>
      </c>
      <c r="F75" s="19" t="s">
        <v>32</v>
      </c>
      <c r="G75" s="9" t="s">
        <v>32</v>
      </c>
      <c r="H75" s="50">
        <f t="shared" si="38"/>
        <v>0.35</v>
      </c>
      <c r="I75" s="9" t="s">
        <v>32</v>
      </c>
      <c r="J75" s="50">
        <v>0</v>
      </c>
      <c r="K75" s="9" t="s">
        <v>32</v>
      </c>
      <c r="L75" s="50">
        <v>0</v>
      </c>
      <c r="M75" s="9" t="s">
        <v>32</v>
      </c>
      <c r="N75" s="50">
        <v>0</v>
      </c>
      <c r="O75" s="9" t="s">
        <v>32</v>
      </c>
      <c r="P75" s="50">
        <v>0.35</v>
      </c>
      <c r="Q75" s="9" t="s">
        <v>32</v>
      </c>
      <c r="R75" s="9" t="s">
        <v>32</v>
      </c>
      <c r="S75" s="9" t="s">
        <v>32</v>
      </c>
      <c r="T75" s="11" t="s">
        <v>523</v>
      </c>
      <c r="U75" s="2" t="str">
        <f t="shared" si="3"/>
        <v>нд</v>
      </c>
    </row>
    <row r="76" spans="1:21" ht="63">
      <c r="A76" s="8" t="s">
        <v>414</v>
      </c>
      <c r="B76" s="64" t="s">
        <v>247</v>
      </c>
      <c r="C76" s="66" t="s">
        <v>248</v>
      </c>
      <c r="D76" s="7">
        <v>0.25</v>
      </c>
      <c r="E76" s="50">
        <v>0</v>
      </c>
      <c r="F76" s="19">
        <f t="shared" si="31"/>
        <v>0.25</v>
      </c>
      <c r="G76" s="9" t="s">
        <v>32</v>
      </c>
      <c r="H76" s="50">
        <f t="shared" si="38"/>
        <v>0.25</v>
      </c>
      <c r="I76" s="9" t="s">
        <v>32</v>
      </c>
      <c r="J76" s="50">
        <v>0</v>
      </c>
      <c r="K76" s="9" t="s">
        <v>32</v>
      </c>
      <c r="L76" s="50">
        <v>0</v>
      </c>
      <c r="M76" s="9" t="s">
        <v>32</v>
      </c>
      <c r="N76" s="50">
        <v>7.0000000000000007E-2</v>
      </c>
      <c r="O76" s="9" t="s">
        <v>32</v>
      </c>
      <c r="P76" s="50">
        <v>0.18</v>
      </c>
      <c r="Q76" s="9" t="s">
        <v>32</v>
      </c>
      <c r="R76" s="9" t="s">
        <v>32</v>
      </c>
      <c r="S76" s="9" t="s">
        <v>32</v>
      </c>
      <c r="T76" s="11" t="s">
        <v>524</v>
      </c>
      <c r="U76" s="2" t="str">
        <f t="shared" si="3"/>
        <v>нд</v>
      </c>
    </row>
    <row r="77" spans="1:21" ht="47.25">
      <c r="A77" s="8" t="s">
        <v>102</v>
      </c>
      <c r="B77" s="11" t="s">
        <v>252</v>
      </c>
      <c r="C77" s="53" t="s">
        <v>251</v>
      </c>
      <c r="D77" s="7" t="s">
        <v>32</v>
      </c>
      <c r="E77" s="50">
        <v>0</v>
      </c>
      <c r="F77" s="19" t="s">
        <v>32</v>
      </c>
      <c r="G77" s="9" t="s">
        <v>32</v>
      </c>
      <c r="H77" s="50">
        <f t="shared" si="38"/>
        <v>14.75</v>
      </c>
      <c r="I77" s="9" t="s">
        <v>32</v>
      </c>
      <c r="J77" s="50">
        <v>0</v>
      </c>
      <c r="K77" s="9" t="s">
        <v>32</v>
      </c>
      <c r="L77" s="50">
        <v>0</v>
      </c>
      <c r="M77" s="9" t="s">
        <v>32</v>
      </c>
      <c r="N77" s="50">
        <v>10.199999999999999</v>
      </c>
      <c r="O77" s="9" t="s">
        <v>32</v>
      </c>
      <c r="P77" s="50">
        <v>4.55</v>
      </c>
      <c r="Q77" s="9" t="s">
        <v>32</v>
      </c>
      <c r="R77" s="9" t="s">
        <v>32</v>
      </c>
      <c r="S77" s="9" t="s">
        <v>32</v>
      </c>
      <c r="T77" s="11" t="s">
        <v>253</v>
      </c>
      <c r="U77" s="2" t="str">
        <f t="shared" si="3"/>
        <v>нд</v>
      </c>
    </row>
    <row r="78" spans="1:21" ht="47.25">
      <c r="A78" s="8" t="s">
        <v>415</v>
      </c>
      <c r="B78" s="11" t="s">
        <v>255</v>
      </c>
      <c r="C78" s="67" t="s">
        <v>254</v>
      </c>
      <c r="D78" s="7" t="s">
        <v>32</v>
      </c>
      <c r="E78" s="50">
        <v>0</v>
      </c>
      <c r="F78" s="19" t="s">
        <v>32</v>
      </c>
      <c r="G78" s="9" t="s">
        <v>32</v>
      </c>
      <c r="H78" s="50">
        <f t="shared" si="38"/>
        <v>0.14000000000000001</v>
      </c>
      <c r="I78" s="9" t="s">
        <v>32</v>
      </c>
      <c r="J78" s="50">
        <v>0</v>
      </c>
      <c r="K78" s="9" t="s">
        <v>32</v>
      </c>
      <c r="L78" s="50">
        <v>0</v>
      </c>
      <c r="M78" s="9" t="s">
        <v>32</v>
      </c>
      <c r="N78" s="50">
        <v>0.14000000000000001</v>
      </c>
      <c r="O78" s="9" t="s">
        <v>32</v>
      </c>
      <c r="P78" s="50">
        <v>0</v>
      </c>
      <c r="Q78" s="9" t="s">
        <v>32</v>
      </c>
      <c r="R78" s="9" t="s">
        <v>32</v>
      </c>
      <c r="S78" s="9" t="s">
        <v>32</v>
      </c>
      <c r="T78" s="11" t="s">
        <v>258</v>
      </c>
      <c r="U78" s="2" t="str">
        <f t="shared" si="3"/>
        <v>нд</v>
      </c>
    </row>
    <row r="79" spans="1:21" ht="63">
      <c r="A79" s="8" t="s">
        <v>107</v>
      </c>
      <c r="B79" s="11" t="s">
        <v>257</v>
      </c>
      <c r="C79" s="67" t="s">
        <v>256</v>
      </c>
      <c r="D79" s="7" t="s">
        <v>32</v>
      </c>
      <c r="E79" s="50">
        <v>0</v>
      </c>
      <c r="F79" s="19">
        <v>0.24</v>
      </c>
      <c r="G79" s="9" t="s">
        <v>32</v>
      </c>
      <c r="H79" s="50">
        <f t="shared" si="38"/>
        <v>0.24</v>
      </c>
      <c r="I79" s="9" t="s">
        <v>32</v>
      </c>
      <c r="J79" s="50">
        <v>0</v>
      </c>
      <c r="K79" s="9" t="s">
        <v>32</v>
      </c>
      <c r="L79" s="50">
        <v>0</v>
      </c>
      <c r="M79" s="9" t="s">
        <v>32</v>
      </c>
      <c r="N79" s="50">
        <v>0.05</v>
      </c>
      <c r="O79" s="9" t="s">
        <v>32</v>
      </c>
      <c r="P79" s="50">
        <v>0.19</v>
      </c>
      <c r="Q79" s="9" t="s">
        <v>32</v>
      </c>
      <c r="R79" s="9" t="s">
        <v>32</v>
      </c>
      <c r="S79" s="9" t="s">
        <v>32</v>
      </c>
      <c r="T79" s="11" t="s">
        <v>525</v>
      </c>
      <c r="U79" s="2" t="str">
        <f t="shared" si="3"/>
        <v>нд</v>
      </c>
    </row>
    <row r="80" spans="1:21" ht="31.5">
      <c r="A80" s="8" t="s">
        <v>110</v>
      </c>
      <c r="B80" s="43" t="s">
        <v>260</v>
      </c>
      <c r="C80" s="8" t="s">
        <v>259</v>
      </c>
      <c r="D80" s="7">
        <v>8.2189999999999994</v>
      </c>
      <c r="E80" s="50">
        <v>0</v>
      </c>
      <c r="F80" s="19">
        <f t="shared" si="31"/>
        <v>8.2189999999999994</v>
      </c>
      <c r="G80" s="9" t="s">
        <v>32</v>
      </c>
      <c r="H80" s="50">
        <f t="shared" si="38"/>
        <v>0.5</v>
      </c>
      <c r="I80" s="9" t="s">
        <v>32</v>
      </c>
      <c r="J80" s="50">
        <v>0</v>
      </c>
      <c r="K80" s="9" t="s">
        <v>32</v>
      </c>
      <c r="L80" s="50">
        <v>0</v>
      </c>
      <c r="M80" s="9" t="s">
        <v>32</v>
      </c>
      <c r="N80" s="50">
        <v>0.5</v>
      </c>
      <c r="O80" s="9" t="s">
        <v>32</v>
      </c>
      <c r="P80" s="50">
        <v>0</v>
      </c>
      <c r="Q80" s="9" t="s">
        <v>32</v>
      </c>
      <c r="R80" s="9" t="s">
        <v>32</v>
      </c>
      <c r="S80" s="9" t="s">
        <v>32</v>
      </c>
      <c r="T80" s="11" t="s">
        <v>263</v>
      </c>
      <c r="U80" s="2" t="str">
        <f t="shared" si="3"/>
        <v>нд</v>
      </c>
    </row>
    <row r="81" spans="1:22" ht="78.75">
      <c r="A81" s="8" t="s">
        <v>113</v>
      </c>
      <c r="B81" s="60" t="s">
        <v>92</v>
      </c>
      <c r="C81" s="61" t="s">
        <v>93</v>
      </c>
      <c r="D81" s="7">
        <v>0.88100000000000001</v>
      </c>
      <c r="E81" s="50">
        <v>0.88100000000000001</v>
      </c>
      <c r="F81" s="19">
        <f t="shared" si="31"/>
        <v>0</v>
      </c>
      <c r="G81" s="9" t="s">
        <v>32</v>
      </c>
      <c r="H81" s="50">
        <f t="shared" ref="H81:H91" si="39">J81+L81+N81+P81</f>
        <v>0</v>
      </c>
      <c r="I81" s="9" t="s">
        <v>32</v>
      </c>
      <c r="J81" s="50">
        <v>0</v>
      </c>
      <c r="K81" s="9" t="s">
        <v>32</v>
      </c>
      <c r="L81" s="50">
        <v>0</v>
      </c>
      <c r="M81" s="9" t="s">
        <v>32</v>
      </c>
      <c r="N81" s="50">
        <v>0</v>
      </c>
      <c r="O81" s="9" t="s">
        <v>32</v>
      </c>
      <c r="P81" s="50">
        <v>0</v>
      </c>
      <c r="Q81" s="9" t="s">
        <v>32</v>
      </c>
      <c r="R81" s="9" t="s">
        <v>32</v>
      </c>
      <c r="S81" s="9" t="s">
        <v>32</v>
      </c>
      <c r="T81" s="11" t="s">
        <v>94</v>
      </c>
      <c r="U81" s="2" t="str">
        <f t="shared" ref="U81:U144" si="40">G81</f>
        <v>нд</v>
      </c>
    </row>
    <row r="82" spans="1:22" ht="63">
      <c r="A82" s="8" t="s">
        <v>116</v>
      </c>
      <c r="B82" s="60" t="s">
        <v>455</v>
      </c>
      <c r="C82" s="61" t="s">
        <v>456</v>
      </c>
      <c r="D82" s="7">
        <v>0.39</v>
      </c>
      <c r="E82" s="50">
        <v>0.39</v>
      </c>
      <c r="F82" s="19">
        <f t="shared" si="31"/>
        <v>0</v>
      </c>
      <c r="G82" s="9" t="s">
        <v>32</v>
      </c>
      <c r="H82" s="50">
        <f t="shared" si="39"/>
        <v>0</v>
      </c>
      <c r="I82" s="9" t="s">
        <v>32</v>
      </c>
      <c r="J82" s="50">
        <v>0</v>
      </c>
      <c r="K82" s="9" t="s">
        <v>32</v>
      </c>
      <c r="L82" s="50">
        <v>0</v>
      </c>
      <c r="M82" s="9" t="s">
        <v>32</v>
      </c>
      <c r="N82" s="50">
        <v>0</v>
      </c>
      <c r="O82" s="9" t="s">
        <v>32</v>
      </c>
      <c r="P82" s="50">
        <v>0</v>
      </c>
      <c r="Q82" s="9" t="s">
        <v>32</v>
      </c>
      <c r="R82" s="9" t="s">
        <v>32</v>
      </c>
      <c r="S82" s="9" t="s">
        <v>32</v>
      </c>
      <c r="T82" s="11" t="s">
        <v>526</v>
      </c>
      <c r="U82" s="2" t="str">
        <f t="shared" si="40"/>
        <v>нд</v>
      </c>
    </row>
    <row r="83" spans="1:22" ht="63">
      <c r="A83" s="8" t="s">
        <v>416</v>
      </c>
      <c r="B83" s="11" t="s">
        <v>95</v>
      </c>
      <c r="C83" s="67" t="s">
        <v>96</v>
      </c>
      <c r="D83" s="7">
        <v>0.42</v>
      </c>
      <c r="E83" s="50">
        <v>0</v>
      </c>
      <c r="F83" s="19">
        <f t="shared" si="31"/>
        <v>0.42</v>
      </c>
      <c r="G83" s="9" t="s">
        <v>32</v>
      </c>
      <c r="H83" s="50">
        <f t="shared" si="39"/>
        <v>0.42</v>
      </c>
      <c r="I83" s="9" t="s">
        <v>32</v>
      </c>
      <c r="J83" s="50">
        <v>0</v>
      </c>
      <c r="K83" s="9" t="s">
        <v>32</v>
      </c>
      <c r="L83" s="50">
        <v>0.42</v>
      </c>
      <c r="M83" s="9" t="s">
        <v>32</v>
      </c>
      <c r="N83" s="50">
        <v>0</v>
      </c>
      <c r="O83" s="9" t="s">
        <v>32</v>
      </c>
      <c r="P83" s="50">
        <v>0</v>
      </c>
      <c r="Q83" s="9" t="s">
        <v>32</v>
      </c>
      <c r="R83" s="9" t="s">
        <v>32</v>
      </c>
      <c r="S83" s="9" t="s">
        <v>32</v>
      </c>
      <c r="T83" s="11" t="s">
        <v>97</v>
      </c>
      <c r="U83" s="2" t="str">
        <f t="shared" si="40"/>
        <v>нд</v>
      </c>
    </row>
    <row r="84" spans="1:22" ht="47.25">
      <c r="A84" s="8" t="s">
        <v>122</v>
      </c>
      <c r="B84" s="11" t="s">
        <v>293</v>
      </c>
      <c r="C84" s="67" t="s">
        <v>294</v>
      </c>
      <c r="D84" s="7">
        <v>2.92</v>
      </c>
      <c r="E84" s="50">
        <v>0</v>
      </c>
      <c r="F84" s="19">
        <f t="shared" si="31"/>
        <v>2.92</v>
      </c>
      <c r="G84" s="9" t="s">
        <v>32</v>
      </c>
      <c r="H84" s="50">
        <f t="shared" si="39"/>
        <v>2.92</v>
      </c>
      <c r="I84" s="9" t="s">
        <v>32</v>
      </c>
      <c r="J84" s="50">
        <v>0</v>
      </c>
      <c r="K84" s="9" t="s">
        <v>32</v>
      </c>
      <c r="L84" s="50">
        <v>0</v>
      </c>
      <c r="M84" s="9" t="s">
        <v>32</v>
      </c>
      <c r="N84" s="50">
        <v>2.92</v>
      </c>
      <c r="O84" s="9" t="s">
        <v>32</v>
      </c>
      <c r="P84" s="50">
        <v>0</v>
      </c>
      <c r="Q84" s="9" t="s">
        <v>32</v>
      </c>
      <c r="R84" s="9" t="s">
        <v>32</v>
      </c>
      <c r="S84" s="9" t="s">
        <v>32</v>
      </c>
      <c r="T84" s="11" t="s">
        <v>527</v>
      </c>
      <c r="U84" s="2" t="str">
        <f t="shared" si="40"/>
        <v>нд</v>
      </c>
    </row>
    <row r="85" spans="1:22" ht="78.75">
      <c r="A85" s="8" t="s">
        <v>448</v>
      </c>
      <c r="B85" s="11" t="s">
        <v>98</v>
      </c>
      <c r="C85" s="67" t="s">
        <v>99</v>
      </c>
      <c r="D85" s="7">
        <v>0.59</v>
      </c>
      <c r="E85" s="50">
        <v>0</v>
      </c>
      <c r="F85" s="19">
        <f t="shared" si="31"/>
        <v>0.59</v>
      </c>
      <c r="G85" s="9" t="s">
        <v>32</v>
      </c>
      <c r="H85" s="50">
        <f t="shared" si="39"/>
        <v>0.59</v>
      </c>
      <c r="I85" s="9" t="s">
        <v>32</v>
      </c>
      <c r="J85" s="50">
        <v>0</v>
      </c>
      <c r="K85" s="9" t="s">
        <v>32</v>
      </c>
      <c r="L85" s="50">
        <v>0.11</v>
      </c>
      <c r="M85" s="9" t="s">
        <v>32</v>
      </c>
      <c r="N85" s="50">
        <v>0.48</v>
      </c>
      <c r="O85" s="9" t="s">
        <v>32</v>
      </c>
      <c r="P85" s="50">
        <v>0</v>
      </c>
      <c r="Q85" s="9" t="s">
        <v>32</v>
      </c>
      <c r="R85" s="9" t="s">
        <v>32</v>
      </c>
      <c r="S85" s="9" t="s">
        <v>32</v>
      </c>
      <c r="T85" s="11" t="s">
        <v>528</v>
      </c>
      <c r="U85" s="2" t="str">
        <f t="shared" si="40"/>
        <v>нд</v>
      </c>
    </row>
    <row r="86" spans="1:22" ht="63">
      <c r="A86" s="8" t="s">
        <v>449</v>
      </c>
      <c r="B86" s="11" t="s">
        <v>100</v>
      </c>
      <c r="C86" s="67" t="s">
        <v>101</v>
      </c>
      <c r="D86" s="7">
        <v>0.32</v>
      </c>
      <c r="E86" s="50">
        <v>0</v>
      </c>
      <c r="F86" s="19">
        <f t="shared" si="31"/>
        <v>0.32</v>
      </c>
      <c r="G86" s="9" t="s">
        <v>32</v>
      </c>
      <c r="H86" s="50">
        <f t="shared" si="39"/>
        <v>0.318</v>
      </c>
      <c r="I86" s="9" t="s">
        <v>32</v>
      </c>
      <c r="J86" s="50">
        <v>0</v>
      </c>
      <c r="K86" s="9" t="s">
        <v>32</v>
      </c>
      <c r="L86" s="50">
        <v>5.3999999999999999E-2</v>
      </c>
      <c r="M86" s="9" t="s">
        <v>32</v>
      </c>
      <c r="N86" s="50">
        <v>0</v>
      </c>
      <c r="O86" s="9" t="s">
        <v>32</v>
      </c>
      <c r="P86" s="50">
        <v>0.26400000000000001</v>
      </c>
      <c r="Q86" s="9" t="s">
        <v>32</v>
      </c>
      <c r="R86" s="9" t="s">
        <v>32</v>
      </c>
      <c r="S86" s="9" t="s">
        <v>32</v>
      </c>
      <c r="T86" s="11" t="s">
        <v>529</v>
      </c>
      <c r="U86" s="2" t="str">
        <f t="shared" si="40"/>
        <v>нд</v>
      </c>
    </row>
    <row r="87" spans="1:22" ht="78.75">
      <c r="A87" s="8" t="s">
        <v>450</v>
      </c>
      <c r="B87" s="11" t="s">
        <v>103</v>
      </c>
      <c r="C87" s="67" t="s">
        <v>104</v>
      </c>
      <c r="D87" s="7">
        <v>0.94</v>
      </c>
      <c r="E87" s="50">
        <v>0</v>
      </c>
      <c r="F87" s="19">
        <f t="shared" si="31"/>
        <v>0.94</v>
      </c>
      <c r="G87" s="9" t="s">
        <v>32</v>
      </c>
      <c r="H87" s="50">
        <f t="shared" si="39"/>
        <v>0.94</v>
      </c>
      <c r="I87" s="9" t="s">
        <v>32</v>
      </c>
      <c r="J87" s="50">
        <v>0</v>
      </c>
      <c r="K87" s="9" t="s">
        <v>32</v>
      </c>
      <c r="L87" s="50">
        <v>0.12</v>
      </c>
      <c r="M87" s="9" t="s">
        <v>32</v>
      </c>
      <c r="N87" s="50">
        <v>0.82</v>
      </c>
      <c r="O87" s="9" t="s">
        <v>32</v>
      </c>
      <c r="P87" s="50">
        <v>0</v>
      </c>
      <c r="Q87" s="9" t="s">
        <v>32</v>
      </c>
      <c r="R87" s="9" t="s">
        <v>32</v>
      </c>
      <c r="S87" s="9" t="s">
        <v>32</v>
      </c>
      <c r="T87" s="11" t="s">
        <v>530</v>
      </c>
      <c r="U87" s="2" t="str">
        <f t="shared" si="40"/>
        <v>нд</v>
      </c>
    </row>
    <row r="88" spans="1:22" ht="63">
      <c r="A88" s="8" t="s">
        <v>451</v>
      </c>
      <c r="B88" s="65" t="s">
        <v>105</v>
      </c>
      <c r="C88" s="11" t="s">
        <v>106</v>
      </c>
      <c r="D88" s="7">
        <v>0.49</v>
      </c>
      <c r="E88" s="50">
        <v>0</v>
      </c>
      <c r="F88" s="19">
        <f t="shared" si="31"/>
        <v>0.49</v>
      </c>
      <c r="G88" s="9" t="s">
        <v>32</v>
      </c>
      <c r="H88" s="50">
        <f t="shared" si="39"/>
        <v>0.49</v>
      </c>
      <c r="I88" s="9" t="s">
        <v>32</v>
      </c>
      <c r="J88" s="50">
        <v>0</v>
      </c>
      <c r="K88" s="9" t="s">
        <v>32</v>
      </c>
      <c r="L88" s="50">
        <v>0.05</v>
      </c>
      <c r="M88" s="9" t="s">
        <v>32</v>
      </c>
      <c r="N88" s="50">
        <v>0</v>
      </c>
      <c r="O88" s="9" t="s">
        <v>32</v>
      </c>
      <c r="P88" s="50">
        <v>0.44</v>
      </c>
      <c r="Q88" s="9" t="s">
        <v>32</v>
      </c>
      <c r="R88" s="9" t="s">
        <v>32</v>
      </c>
      <c r="S88" s="9" t="s">
        <v>32</v>
      </c>
      <c r="T88" s="11" t="s">
        <v>531</v>
      </c>
      <c r="U88" s="2" t="str">
        <f t="shared" si="40"/>
        <v>нд</v>
      </c>
    </row>
    <row r="89" spans="1:22" ht="78.75">
      <c r="A89" s="8" t="s">
        <v>452</v>
      </c>
      <c r="B89" s="43" t="s">
        <v>119</v>
      </c>
      <c r="C89" s="8" t="s">
        <v>120</v>
      </c>
      <c r="D89" s="7" t="s">
        <v>32</v>
      </c>
      <c r="E89" s="50">
        <v>0</v>
      </c>
      <c r="F89" s="19" t="s">
        <v>32</v>
      </c>
      <c r="G89" s="9" t="s">
        <v>32</v>
      </c>
      <c r="H89" s="50">
        <f t="shared" si="39"/>
        <v>0.22</v>
      </c>
      <c r="I89" s="9" t="s">
        <v>32</v>
      </c>
      <c r="J89" s="50">
        <v>0.22</v>
      </c>
      <c r="K89" s="9" t="s">
        <v>32</v>
      </c>
      <c r="L89" s="50">
        <v>0</v>
      </c>
      <c r="M89" s="9" t="s">
        <v>32</v>
      </c>
      <c r="N89" s="50">
        <v>0</v>
      </c>
      <c r="O89" s="9" t="s">
        <v>32</v>
      </c>
      <c r="P89" s="50">
        <v>0</v>
      </c>
      <c r="Q89" s="9" t="s">
        <v>32</v>
      </c>
      <c r="R89" s="9" t="s">
        <v>32</v>
      </c>
      <c r="S89" s="9" t="s">
        <v>32</v>
      </c>
      <c r="T89" s="11" t="s">
        <v>121</v>
      </c>
      <c r="U89" s="2" t="str">
        <f t="shared" si="40"/>
        <v>нд</v>
      </c>
      <c r="V89" s="2"/>
    </row>
    <row r="90" spans="1:22" ht="94.5">
      <c r="A90" s="8" t="s">
        <v>453</v>
      </c>
      <c r="B90" s="68" t="s">
        <v>125</v>
      </c>
      <c r="C90" s="53" t="s">
        <v>126</v>
      </c>
      <c r="D90" s="7">
        <v>1.86</v>
      </c>
      <c r="E90" s="50">
        <v>0</v>
      </c>
      <c r="F90" s="19">
        <f t="shared" si="31"/>
        <v>1.86</v>
      </c>
      <c r="G90" s="9" t="s">
        <v>32</v>
      </c>
      <c r="H90" s="50">
        <f t="shared" si="39"/>
        <v>0.79</v>
      </c>
      <c r="I90" s="9" t="s">
        <v>32</v>
      </c>
      <c r="J90" s="50">
        <v>0.01</v>
      </c>
      <c r="K90" s="9" t="s">
        <v>32</v>
      </c>
      <c r="L90" s="50">
        <v>0.78</v>
      </c>
      <c r="M90" s="9" t="s">
        <v>32</v>
      </c>
      <c r="N90" s="50">
        <v>0</v>
      </c>
      <c r="O90" s="9" t="s">
        <v>32</v>
      </c>
      <c r="P90" s="50">
        <v>0</v>
      </c>
      <c r="Q90" s="9" t="s">
        <v>32</v>
      </c>
      <c r="R90" s="9" t="s">
        <v>32</v>
      </c>
      <c r="S90" s="9" t="s">
        <v>32</v>
      </c>
      <c r="T90" s="11" t="s">
        <v>532</v>
      </c>
      <c r="U90" s="2" t="str">
        <f t="shared" si="40"/>
        <v>нд</v>
      </c>
      <c r="V90" s="2"/>
    </row>
    <row r="91" spans="1:22" ht="47.25">
      <c r="A91" s="8" t="s">
        <v>454</v>
      </c>
      <c r="B91" s="43" t="s">
        <v>129</v>
      </c>
      <c r="C91" s="11" t="s">
        <v>130</v>
      </c>
      <c r="D91" s="7" t="s">
        <v>32</v>
      </c>
      <c r="E91" s="50">
        <v>0</v>
      </c>
      <c r="F91" s="19" t="s">
        <v>32</v>
      </c>
      <c r="G91" s="9" t="s">
        <v>32</v>
      </c>
      <c r="H91" s="50">
        <f t="shared" si="39"/>
        <v>0.2</v>
      </c>
      <c r="I91" s="9" t="s">
        <v>32</v>
      </c>
      <c r="J91" s="50">
        <v>0.2</v>
      </c>
      <c r="K91" s="9" t="s">
        <v>32</v>
      </c>
      <c r="L91" s="50">
        <v>0</v>
      </c>
      <c r="M91" s="9" t="s">
        <v>32</v>
      </c>
      <c r="N91" s="50">
        <v>0</v>
      </c>
      <c r="O91" s="9" t="s">
        <v>32</v>
      </c>
      <c r="P91" s="50">
        <v>0</v>
      </c>
      <c r="Q91" s="9" t="s">
        <v>32</v>
      </c>
      <c r="R91" s="9" t="s">
        <v>32</v>
      </c>
      <c r="S91" s="9" t="s">
        <v>32</v>
      </c>
      <c r="T91" s="11" t="s">
        <v>131</v>
      </c>
      <c r="U91" s="2" t="str">
        <f t="shared" si="40"/>
        <v>нд</v>
      </c>
    </row>
    <row r="92" spans="1:22" ht="47.25">
      <c r="A92" s="8" t="s">
        <v>457</v>
      </c>
      <c r="B92" s="43" t="s">
        <v>132</v>
      </c>
      <c r="C92" s="53" t="s">
        <v>133</v>
      </c>
      <c r="D92" s="7">
        <v>0.105</v>
      </c>
      <c r="E92" s="50">
        <v>0</v>
      </c>
      <c r="F92" s="19">
        <f t="shared" si="31"/>
        <v>0.105</v>
      </c>
      <c r="G92" s="9" t="s">
        <v>32</v>
      </c>
      <c r="H92" s="50">
        <f t="shared" ref="H92" si="41">J92+L92+N92+P92</f>
        <v>0.11</v>
      </c>
      <c r="I92" s="9" t="s">
        <v>32</v>
      </c>
      <c r="J92" s="50">
        <v>0.02</v>
      </c>
      <c r="K92" s="9" t="s">
        <v>32</v>
      </c>
      <c r="L92" s="50">
        <v>0.09</v>
      </c>
      <c r="M92" s="9" t="s">
        <v>32</v>
      </c>
      <c r="N92" s="50">
        <v>0</v>
      </c>
      <c r="O92" s="9" t="s">
        <v>32</v>
      </c>
      <c r="P92" s="50">
        <v>0</v>
      </c>
      <c r="Q92" s="9" t="s">
        <v>32</v>
      </c>
      <c r="R92" s="9" t="s">
        <v>32</v>
      </c>
      <c r="S92" s="9" t="s">
        <v>32</v>
      </c>
      <c r="T92" s="11" t="s">
        <v>134</v>
      </c>
      <c r="U92" s="2" t="str">
        <f t="shared" si="40"/>
        <v>нд</v>
      </c>
    </row>
    <row r="93" spans="1:22">
      <c r="A93" s="8" t="s">
        <v>137</v>
      </c>
      <c r="B93" s="54" t="s">
        <v>138</v>
      </c>
      <c r="C93" s="11" t="s">
        <v>34</v>
      </c>
      <c r="D93" s="7">
        <f t="shared" ref="D93:Q93" si="42">D94+D97</f>
        <v>9.84</v>
      </c>
      <c r="E93" s="7">
        <f t="shared" si="42"/>
        <v>0</v>
      </c>
      <c r="F93" s="7">
        <f t="shared" si="42"/>
        <v>9.84</v>
      </c>
      <c r="G93" s="7">
        <f t="shared" si="42"/>
        <v>10.84</v>
      </c>
      <c r="H93" s="7">
        <f t="shared" si="42"/>
        <v>9.58</v>
      </c>
      <c r="I93" s="7">
        <f t="shared" si="42"/>
        <v>9.5400000000000009</v>
      </c>
      <c r="J93" s="7">
        <f t="shared" si="42"/>
        <v>9.4</v>
      </c>
      <c r="K93" s="7">
        <f t="shared" si="42"/>
        <v>0.24</v>
      </c>
      <c r="L93" s="7">
        <f t="shared" si="42"/>
        <v>0</v>
      </c>
      <c r="M93" s="7">
        <f t="shared" si="42"/>
        <v>0.26</v>
      </c>
      <c r="N93" s="7">
        <f t="shared" si="42"/>
        <v>0</v>
      </c>
      <c r="O93" s="7">
        <f t="shared" si="42"/>
        <v>0.8</v>
      </c>
      <c r="P93" s="7">
        <f t="shared" si="42"/>
        <v>0.18</v>
      </c>
      <c r="Q93" s="7">
        <f t="shared" si="42"/>
        <v>0.44000000000000039</v>
      </c>
      <c r="R93" s="7">
        <f t="shared" si="32"/>
        <v>-1.2599999999999998</v>
      </c>
      <c r="S93" s="7">
        <f t="shared" si="33"/>
        <v>-11.623616236162359</v>
      </c>
      <c r="T93" s="19" t="s">
        <v>32</v>
      </c>
      <c r="U93" s="2">
        <f t="shared" si="40"/>
        <v>10.84</v>
      </c>
    </row>
    <row r="94" spans="1:22">
      <c r="A94" s="8" t="s">
        <v>139</v>
      </c>
      <c r="B94" s="69" t="s">
        <v>140</v>
      </c>
      <c r="C94" s="11" t="s">
        <v>34</v>
      </c>
      <c r="D94" s="7">
        <f t="shared" ref="D94:Q94" si="43">SUM(D96:D96)</f>
        <v>9.3000000000000007</v>
      </c>
      <c r="E94" s="7">
        <f t="shared" si="43"/>
        <v>0</v>
      </c>
      <c r="F94" s="7">
        <f t="shared" si="43"/>
        <v>9.3000000000000007</v>
      </c>
      <c r="G94" s="7">
        <f>SUM(G95:G96)</f>
        <v>10.3</v>
      </c>
      <c r="H94" s="7">
        <f t="shared" ref="H94:P94" si="44">SUM(H95:H96)</f>
        <v>9.58</v>
      </c>
      <c r="I94" s="7">
        <f t="shared" si="44"/>
        <v>9.5400000000000009</v>
      </c>
      <c r="J94" s="7">
        <f t="shared" si="44"/>
        <v>9.4</v>
      </c>
      <c r="K94" s="7">
        <f t="shared" si="44"/>
        <v>0.24</v>
      </c>
      <c r="L94" s="7">
        <f t="shared" si="44"/>
        <v>0</v>
      </c>
      <c r="M94" s="7">
        <f t="shared" si="44"/>
        <v>0.26</v>
      </c>
      <c r="N94" s="7">
        <f t="shared" si="44"/>
        <v>0</v>
      </c>
      <c r="O94" s="7">
        <f t="shared" si="44"/>
        <v>0.26</v>
      </c>
      <c r="P94" s="7">
        <f t="shared" si="44"/>
        <v>0.18</v>
      </c>
      <c r="Q94" s="7">
        <f t="shared" si="43"/>
        <v>-9.9999999999999645E-2</v>
      </c>
      <c r="R94" s="7">
        <f t="shared" si="32"/>
        <v>-0.72000000000000064</v>
      </c>
      <c r="S94" s="7">
        <f t="shared" si="33"/>
        <v>-6.9902912621359281</v>
      </c>
      <c r="T94" s="7" t="s">
        <v>32</v>
      </c>
      <c r="U94" s="2">
        <f t="shared" si="40"/>
        <v>10.3</v>
      </c>
    </row>
    <row r="95" spans="1:22" ht="31.5">
      <c r="A95" s="8" t="s">
        <v>141</v>
      </c>
      <c r="B95" s="70" t="s">
        <v>297</v>
      </c>
      <c r="C95" s="71" t="s">
        <v>298</v>
      </c>
      <c r="D95" s="7">
        <v>1</v>
      </c>
      <c r="E95" s="50">
        <v>0</v>
      </c>
      <c r="F95" s="50">
        <f>D95-E95</f>
        <v>1</v>
      </c>
      <c r="G95" s="7">
        <f>I95+K95+M95+O95</f>
        <v>1</v>
      </c>
      <c r="H95" s="50">
        <f t="shared" ref="H95" si="45">J95+L95+N95+P95</f>
        <v>0.18</v>
      </c>
      <c r="I95" s="9">
        <v>0.24</v>
      </c>
      <c r="J95" s="50">
        <v>0</v>
      </c>
      <c r="K95" s="9">
        <v>0.24</v>
      </c>
      <c r="L95" s="50">
        <v>0</v>
      </c>
      <c r="M95" s="9">
        <v>0.26</v>
      </c>
      <c r="N95" s="50">
        <v>0</v>
      </c>
      <c r="O95" s="9">
        <v>0.26</v>
      </c>
      <c r="P95" s="50">
        <v>0.18</v>
      </c>
      <c r="Q95" s="7">
        <f t="shared" ref="Q95" si="46">F95-H95</f>
        <v>0.82000000000000006</v>
      </c>
      <c r="R95" s="7">
        <f t="shared" si="32"/>
        <v>-0.82000000000000006</v>
      </c>
      <c r="S95" s="7">
        <f t="shared" si="33"/>
        <v>-82</v>
      </c>
      <c r="T95" s="11" t="s">
        <v>299</v>
      </c>
      <c r="U95" s="2">
        <f t="shared" si="40"/>
        <v>1</v>
      </c>
    </row>
    <row r="96" spans="1:22" ht="31.5">
      <c r="A96" s="8" t="s">
        <v>300</v>
      </c>
      <c r="B96" s="11" t="s">
        <v>142</v>
      </c>
      <c r="C96" s="53" t="s">
        <v>143</v>
      </c>
      <c r="D96" s="7">
        <v>9.3000000000000007</v>
      </c>
      <c r="E96" s="7">
        <v>0</v>
      </c>
      <c r="F96" s="50">
        <f>D96-E96</f>
        <v>9.3000000000000007</v>
      </c>
      <c r="G96" s="7">
        <f>I96+K96+M96+O96</f>
        <v>9.3000000000000007</v>
      </c>
      <c r="H96" s="50">
        <f t="shared" ref="H96:H98" si="47">J96+L96+N96+P96</f>
        <v>9.4</v>
      </c>
      <c r="I96" s="7">
        <v>9.3000000000000007</v>
      </c>
      <c r="J96" s="7">
        <v>9.4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f t="shared" ref="Q96:Q98" si="48">F96-H96</f>
        <v>-9.9999999999999645E-2</v>
      </c>
      <c r="R96" s="7">
        <f t="shared" si="32"/>
        <v>9.9999999999999645E-2</v>
      </c>
      <c r="S96" s="7">
        <f t="shared" si="33"/>
        <v>1.0752688172042972</v>
      </c>
      <c r="T96" s="11" t="s">
        <v>144</v>
      </c>
      <c r="U96" s="2">
        <f t="shared" si="40"/>
        <v>9.3000000000000007</v>
      </c>
    </row>
    <row r="97" spans="1:21">
      <c r="A97" s="8" t="s">
        <v>145</v>
      </c>
      <c r="B97" s="69" t="s">
        <v>146</v>
      </c>
      <c r="C97" s="11" t="s">
        <v>34</v>
      </c>
      <c r="D97" s="7">
        <f>D98</f>
        <v>0.54</v>
      </c>
      <c r="E97" s="7">
        <f t="shared" ref="E97:P97" si="49">E98</f>
        <v>0</v>
      </c>
      <c r="F97" s="7">
        <f t="shared" si="49"/>
        <v>0.54</v>
      </c>
      <c r="G97" s="7">
        <f t="shared" si="49"/>
        <v>0.54</v>
      </c>
      <c r="H97" s="7">
        <f t="shared" si="49"/>
        <v>0</v>
      </c>
      <c r="I97" s="7">
        <f t="shared" si="49"/>
        <v>0</v>
      </c>
      <c r="J97" s="7">
        <f t="shared" si="49"/>
        <v>0</v>
      </c>
      <c r="K97" s="7">
        <f t="shared" si="49"/>
        <v>0</v>
      </c>
      <c r="L97" s="7">
        <f t="shared" si="49"/>
        <v>0</v>
      </c>
      <c r="M97" s="7">
        <f t="shared" si="49"/>
        <v>0</v>
      </c>
      <c r="N97" s="7">
        <f t="shared" si="49"/>
        <v>0</v>
      </c>
      <c r="O97" s="7">
        <f t="shared" si="49"/>
        <v>0.54</v>
      </c>
      <c r="P97" s="7">
        <f t="shared" si="49"/>
        <v>0</v>
      </c>
      <c r="Q97" s="7">
        <f t="shared" si="48"/>
        <v>0.54</v>
      </c>
      <c r="R97" s="7">
        <f t="shared" si="32"/>
        <v>-0.54</v>
      </c>
      <c r="S97" s="7">
        <f t="shared" si="33"/>
        <v>-100</v>
      </c>
      <c r="T97" s="50" t="s">
        <v>32</v>
      </c>
      <c r="U97" s="2">
        <f t="shared" si="40"/>
        <v>0.54</v>
      </c>
    </row>
    <row r="98" spans="1:21" ht="31.5">
      <c r="A98" s="8" t="s">
        <v>147</v>
      </c>
      <c r="B98" s="54" t="s">
        <v>148</v>
      </c>
      <c r="C98" s="53" t="s">
        <v>149</v>
      </c>
      <c r="D98" s="7">
        <v>0.54</v>
      </c>
      <c r="E98" s="7">
        <v>0</v>
      </c>
      <c r="F98" s="50">
        <f t="shared" ref="F98" si="50">D98-E98</f>
        <v>0.54</v>
      </c>
      <c r="G98" s="7">
        <f t="shared" ref="G98" si="51">I98+K98+M98+O98</f>
        <v>0.54</v>
      </c>
      <c r="H98" s="7">
        <f t="shared" si="47"/>
        <v>0</v>
      </c>
      <c r="I98" s="7">
        <v>0</v>
      </c>
      <c r="J98" s="7">
        <v>0</v>
      </c>
      <c r="K98" s="7">
        <v>0</v>
      </c>
      <c r="L98" s="7">
        <v>0</v>
      </c>
      <c r="M98" s="7">
        <v>0</v>
      </c>
      <c r="N98" s="7">
        <v>0</v>
      </c>
      <c r="O98" s="7">
        <v>0.54</v>
      </c>
      <c r="P98" s="7">
        <v>0</v>
      </c>
      <c r="Q98" s="7">
        <f t="shared" si="48"/>
        <v>0.54</v>
      </c>
      <c r="R98" s="7">
        <f t="shared" si="32"/>
        <v>-0.54</v>
      </c>
      <c r="S98" s="7">
        <f t="shared" si="33"/>
        <v>-100</v>
      </c>
      <c r="T98" s="11" t="s">
        <v>144</v>
      </c>
      <c r="U98" s="2">
        <f t="shared" si="40"/>
        <v>0.54</v>
      </c>
    </row>
    <row r="99" spans="1:21" ht="47.25">
      <c r="A99" s="45" t="s">
        <v>150</v>
      </c>
      <c r="B99" s="46" t="s">
        <v>151</v>
      </c>
      <c r="C99" s="45" t="s">
        <v>34</v>
      </c>
      <c r="D99" s="72" t="s">
        <v>32</v>
      </c>
      <c r="E99" s="72" t="s">
        <v>32</v>
      </c>
      <c r="F99" s="72" t="s">
        <v>32</v>
      </c>
      <c r="G99" s="72" t="s">
        <v>32</v>
      </c>
      <c r="H99" s="72" t="s">
        <v>32</v>
      </c>
      <c r="I99" s="72" t="s">
        <v>32</v>
      </c>
      <c r="J99" s="72" t="s">
        <v>32</v>
      </c>
      <c r="K99" s="72" t="s">
        <v>32</v>
      </c>
      <c r="L99" s="72" t="s">
        <v>32</v>
      </c>
      <c r="M99" s="72" t="s">
        <v>32</v>
      </c>
      <c r="N99" s="72" t="s">
        <v>32</v>
      </c>
      <c r="O99" s="72" t="s">
        <v>32</v>
      </c>
      <c r="P99" s="72" t="s">
        <v>32</v>
      </c>
      <c r="Q99" s="72" t="s">
        <v>32</v>
      </c>
      <c r="R99" s="72" t="s">
        <v>32</v>
      </c>
      <c r="S99" s="72" t="s">
        <v>32</v>
      </c>
      <c r="T99" s="72" t="s">
        <v>32</v>
      </c>
      <c r="U99" s="2" t="str">
        <f t="shared" si="40"/>
        <v>нд</v>
      </c>
    </row>
    <row r="100" spans="1:21" ht="31.5">
      <c r="A100" s="45" t="s">
        <v>152</v>
      </c>
      <c r="B100" s="48" t="s">
        <v>153</v>
      </c>
      <c r="C100" s="45" t="s">
        <v>34</v>
      </c>
      <c r="D100" s="7">
        <f t="shared" ref="D100:Q100" si="52">SUM(D101:D143)</f>
        <v>167.57800000000012</v>
      </c>
      <c r="E100" s="7">
        <f t="shared" si="52"/>
        <v>43.904160000000012</v>
      </c>
      <c r="F100" s="7">
        <f t="shared" si="52"/>
        <v>123.67384000000001</v>
      </c>
      <c r="G100" s="7">
        <f t="shared" si="52"/>
        <v>45.770340000000012</v>
      </c>
      <c r="H100" s="7">
        <f t="shared" si="52"/>
        <v>66.647999999999996</v>
      </c>
      <c r="I100" s="7">
        <f t="shared" si="52"/>
        <v>1.3599999999999999</v>
      </c>
      <c r="J100" s="7">
        <f t="shared" si="52"/>
        <v>4.1340000000000003</v>
      </c>
      <c r="K100" s="7">
        <f t="shared" si="52"/>
        <v>21.994480000000003</v>
      </c>
      <c r="L100" s="7">
        <f t="shared" si="52"/>
        <v>5.5040000000000004</v>
      </c>
      <c r="M100" s="7">
        <f t="shared" si="52"/>
        <v>17.28586</v>
      </c>
      <c r="N100" s="7">
        <f t="shared" si="52"/>
        <v>22.26</v>
      </c>
      <c r="O100" s="7">
        <f t="shared" si="52"/>
        <v>5.13</v>
      </c>
      <c r="P100" s="7">
        <f t="shared" si="52"/>
        <v>34.749999999999993</v>
      </c>
      <c r="Q100" s="50">
        <f t="shared" ref="Q100" si="53">F100-H100</f>
        <v>57.025840000000017</v>
      </c>
      <c r="R100" s="7">
        <f t="shared" ref="R100" si="54">H100-U100</f>
        <v>20.877659999999985</v>
      </c>
      <c r="S100" s="72" t="s">
        <v>32</v>
      </c>
      <c r="T100" s="72" t="s">
        <v>32</v>
      </c>
      <c r="U100" s="2">
        <f t="shared" si="40"/>
        <v>45.770340000000012</v>
      </c>
    </row>
    <row r="101" spans="1:21" ht="110.25">
      <c r="A101" s="8" t="s">
        <v>154</v>
      </c>
      <c r="B101" s="54" t="s">
        <v>342</v>
      </c>
      <c r="C101" s="43" t="s">
        <v>343</v>
      </c>
      <c r="D101" s="19">
        <v>2.4500000000000002</v>
      </c>
      <c r="E101" s="7">
        <v>0</v>
      </c>
      <c r="F101" s="50">
        <f t="shared" ref="F101:F103" si="55">D101-E101</f>
        <v>2.4500000000000002</v>
      </c>
      <c r="G101" s="50">
        <f t="shared" ref="G101" si="56">I101+K101+M101+O101</f>
        <v>2.4500000000000002</v>
      </c>
      <c r="H101" s="50">
        <f t="shared" ref="H101" si="57">J101+L101+N101+P101</f>
        <v>0</v>
      </c>
      <c r="I101" s="50">
        <v>0</v>
      </c>
      <c r="J101" s="50">
        <v>0</v>
      </c>
      <c r="K101" s="7">
        <v>0</v>
      </c>
      <c r="L101" s="50">
        <v>0</v>
      </c>
      <c r="M101" s="7">
        <v>0</v>
      </c>
      <c r="N101" s="50">
        <v>0</v>
      </c>
      <c r="O101" s="59">
        <v>2.4500000000000002</v>
      </c>
      <c r="P101" s="50">
        <v>0</v>
      </c>
      <c r="Q101" s="50">
        <f t="shared" ref="Q101:Q102" si="58">F101-H101</f>
        <v>2.4500000000000002</v>
      </c>
      <c r="R101" s="7">
        <f t="shared" ref="R99:R118" si="59">H101-U101</f>
        <v>-2.4500000000000002</v>
      </c>
      <c r="S101" s="7">
        <f t="shared" ref="S99:S118" si="60">R101/U101*100</f>
        <v>-100</v>
      </c>
      <c r="T101" s="11" t="s">
        <v>344</v>
      </c>
      <c r="U101" s="2">
        <f t="shared" si="40"/>
        <v>2.4500000000000002</v>
      </c>
    </row>
    <row r="102" spans="1:21" ht="126">
      <c r="A102" s="8" t="s">
        <v>417</v>
      </c>
      <c r="B102" s="54" t="s">
        <v>345</v>
      </c>
      <c r="C102" s="53" t="s">
        <v>346</v>
      </c>
      <c r="D102" s="19">
        <v>4.96</v>
      </c>
      <c r="E102" s="7">
        <v>4.5448000000000004</v>
      </c>
      <c r="F102" s="50">
        <f t="shared" si="55"/>
        <v>0.41519999999999957</v>
      </c>
      <c r="G102" s="50">
        <f t="shared" ref="G102" si="61">I102+K102+M102+O102</f>
        <v>0.42</v>
      </c>
      <c r="H102" s="50">
        <f t="shared" ref="H102" si="62">J102+L102+N102+P102</f>
        <v>0</v>
      </c>
      <c r="I102" s="50">
        <v>0.42</v>
      </c>
      <c r="J102" s="50">
        <v>0</v>
      </c>
      <c r="K102" s="7">
        <v>0</v>
      </c>
      <c r="L102" s="50">
        <v>0</v>
      </c>
      <c r="M102" s="7">
        <v>0</v>
      </c>
      <c r="N102" s="50">
        <v>0</v>
      </c>
      <c r="O102" s="59">
        <v>0</v>
      </c>
      <c r="P102" s="50">
        <v>0</v>
      </c>
      <c r="Q102" s="50">
        <f t="shared" si="58"/>
        <v>0.41519999999999957</v>
      </c>
      <c r="R102" s="7">
        <f t="shared" si="59"/>
        <v>-0.42</v>
      </c>
      <c r="S102" s="7">
        <f t="shared" si="60"/>
        <v>-100</v>
      </c>
      <c r="T102" s="11" t="s">
        <v>533</v>
      </c>
      <c r="U102" s="2">
        <f t="shared" si="40"/>
        <v>0.42</v>
      </c>
    </row>
    <row r="103" spans="1:21" ht="94.5">
      <c r="A103" s="8" t="s">
        <v>418</v>
      </c>
      <c r="B103" s="42" t="s">
        <v>347</v>
      </c>
      <c r="C103" s="43" t="s">
        <v>348</v>
      </c>
      <c r="D103" s="19">
        <v>4.2699999999999996</v>
      </c>
      <c r="E103" s="7">
        <v>0</v>
      </c>
      <c r="F103" s="50">
        <f t="shared" si="55"/>
        <v>4.2699999999999996</v>
      </c>
      <c r="G103" s="50">
        <f t="shared" ref="G103:G109" si="63">I103+K103+M103+O103</f>
        <v>0.34</v>
      </c>
      <c r="H103" s="50">
        <f t="shared" ref="H103:H109" si="64">J103+L103+N103+P103</f>
        <v>0</v>
      </c>
      <c r="I103" s="50">
        <v>0</v>
      </c>
      <c r="J103" s="50">
        <v>0</v>
      </c>
      <c r="K103" s="7">
        <v>0</v>
      </c>
      <c r="L103" s="50">
        <v>0</v>
      </c>
      <c r="M103" s="7">
        <v>0</v>
      </c>
      <c r="N103" s="50">
        <v>0</v>
      </c>
      <c r="O103" s="59">
        <v>0.34</v>
      </c>
      <c r="P103" s="50">
        <v>0</v>
      </c>
      <c r="Q103" s="50">
        <f t="shared" ref="Q103" si="65">F103-H103</f>
        <v>4.2699999999999996</v>
      </c>
      <c r="R103" s="7">
        <f t="shared" si="59"/>
        <v>-0.34</v>
      </c>
      <c r="S103" s="7">
        <f t="shared" si="60"/>
        <v>-100</v>
      </c>
      <c r="T103" s="11" t="s">
        <v>349</v>
      </c>
      <c r="U103" s="2">
        <f t="shared" si="40"/>
        <v>0.34</v>
      </c>
    </row>
    <row r="104" spans="1:21" ht="63">
      <c r="A104" s="8" t="s">
        <v>419</v>
      </c>
      <c r="B104" s="11" t="s">
        <v>171</v>
      </c>
      <c r="C104" s="53" t="s">
        <v>172</v>
      </c>
      <c r="D104" s="7">
        <v>1.4470000000000001</v>
      </c>
      <c r="E104" s="7">
        <v>0.51100000000000001</v>
      </c>
      <c r="F104" s="50">
        <f t="shared" ref="F104:F143" si="66">D104-E104</f>
        <v>0.93600000000000005</v>
      </c>
      <c r="G104" s="50">
        <f t="shared" si="63"/>
        <v>0.94</v>
      </c>
      <c r="H104" s="50">
        <f t="shared" si="64"/>
        <v>0.94</v>
      </c>
      <c r="I104" s="9">
        <v>0.94</v>
      </c>
      <c r="J104" s="50">
        <v>0.84</v>
      </c>
      <c r="K104" s="50">
        <v>0</v>
      </c>
      <c r="L104" s="50">
        <v>0</v>
      </c>
      <c r="M104" s="50">
        <v>0</v>
      </c>
      <c r="N104" s="50">
        <v>0</v>
      </c>
      <c r="O104" s="50">
        <v>0</v>
      </c>
      <c r="P104" s="50">
        <v>0.1</v>
      </c>
      <c r="Q104" s="50">
        <f t="shared" ref="Q104:Q118" si="67">F104-H104</f>
        <v>-3.9999999999998925E-3</v>
      </c>
      <c r="R104" s="7">
        <f t="shared" si="59"/>
        <v>0</v>
      </c>
      <c r="S104" s="7">
        <f t="shared" si="60"/>
        <v>0</v>
      </c>
      <c r="T104" s="11" t="s">
        <v>534</v>
      </c>
      <c r="U104" s="2">
        <f t="shared" si="40"/>
        <v>0.94</v>
      </c>
    </row>
    <row r="105" spans="1:21" ht="63">
      <c r="A105" s="8" t="s">
        <v>420</v>
      </c>
      <c r="B105" s="60" t="s">
        <v>458</v>
      </c>
      <c r="C105" s="61" t="s">
        <v>459</v>
      </c>
      <c r="D105" s="7">
        <v>3</v>
      </c>
      <c r="E105" s="7">
        <v>3</v>
      </c>
      <c r="F105" s="50">
        <f t="shared" si="66"/>
        <v>0</v>
      </c>
      <c r="G105" s="9" t="s">
        <v>32</v>
      </c>
      <c r="H105" s="50">
        <f t="shared" si="64"/>
        <v>0</v>
      </c>
      <c r="I105" s="9" t="s">
        <v>32</v>
      </c>
      <c r="J105" s="50">
        <v>0</v>
      </c>
      <c r="K105" s="9" t="s">
        <v>32</v>
      </c>
      <c r="L105" s="50">
        <v>0</v>
      </c>
      <c r="M105" s="9" t="s">
        <v>32</v>
      </c>
      <c r="N105" s="50">
        <v>0</v>
      </c>
      <c r="O105" s="9" t="s">
        <v>32</v>
      </c>
      <c r="P105" s="50">
        <v>0</v>
      </c>
      <c r="Q105" s="50">
        <f t="shared" si="67"/>
        <v>0</v>
      </c>
      <c r="R105" s="9" t="s">
        <v>32</v>
      </c>
      <c r="S105" s="9" t="s">
        <v>32</v>
      </c>
      <c r="T105" s="11" t="s">
        <v>535</v>
      </c>
      <c r="U105" s="2" t="str">
        <f t="shared" si="40"/>
        <v>нд</v>
      </c>
    </row>
    <row r="106" spans="1:21" ht="63">
      <c r="A106" s="8" t="s">
        <v>421</v>
      </c>
      <c r="B106" s="60" t="s">
        <v>168</v>
      </c>
      <c r="C106" s="61" t="s">
        <v>169</v>
      </c>
      <c r="D106" s="7">
        <v>4.718</v>
      </c>
      <c r="E106" s="7">
        <v>3.298</v>
      </c>
      <c r="F106" s="50">
        <f t="shared" si="66"/>
        <v>1.42</v>
      </c>
      <c r="G106" s="50">
        <f t="shared" si="63"/>
        <v>1.42</v>
      </c>
      <c r="H106" s="50">
        <f t="shared" si="64"/>
        <v>0</v>
      </c>
      <c r="I106" s="50">
        <v>0</v>
      </c>
      <c r="J106" s="50">
        <v>0</v>
      </c>
      <c r="K106" s="9">
        <v>1.42</v>
      </c>
      <c r="L106" s="50">
        <v>0</v>
      </c>
      <c r="M106" s="50">
        <v>0</v>
      </c>
      <c r="N106" s="50">
        <v>0</v>
      </c>
      <c r="O106" s="50">
        <v>0</v>
      </c>
      <c r="P106" s="50">
        <v>0</v>
      </c>
      <c r="Q106" s="50">
        <f t="shared" si="67"/>
        <v>1.42</v>
      </c>
      <c r="R106" s="7">
        <f t="shared" si="59"/>
        <v>-1.42</v>
      </c>
      <c r="S106" s="7">
        <f t="shared" si="60"/>
        <v>-100</v>
      </c>
      <c r="T106" s="11" t="s">
        <v>536</v>
      </c>
      <c r="U106" s="2">
        <f t="shared" si="40"/>
        <v>1.42</v>
      </c>
    </row>
    <row r="107" spans="1:21" ht="94.5">
      <c r="A107" s="8" t="s">
        <v>422</v>
      </c>
      <c r="B107" s="41" t="s">
        <v>553</v>
      </c>
      <c r="C107" s="8" t="s">
        <v>350</v>
      </c>
      <c r="D107" s="7">
        <v>2.4300000000000002</v>
      </c>
      <c r="E107" s="7">
        <v>0</v>
      </c>
      <c r="F107" s="50">
        <f t="shared" si="66"/>
        <v>2.4300000000000002</v>
      </c>
      <c r="G107" s="50">
        <f t="shared" si="63"/>
        <v>2.4260899999999999</v>
      </c>
      <c r="H107" s="50">
        <f t="shared" si="64"/>
        <v>0</v>
      </c>
      <c r="I107" s="50">
        <v>0</v>
      </c>
      <c r="J107" s="50">
        <v>0</v>
      </c>
      <c r="K107" s="7">
        <v>2.4260899999999999</v>
      </c>
      <c r="L107" s="50">
        <v>0</v>
      </c>
      <c r="M107" s="50">
        <v>0</v>
      </c>
      <c r="N107" s="50">
        <v>0</v>
      </c>
      <c r="O107" s="50">
        <v>0</v>
      </c>
      <c r="P107" s="50">
        <v>0</v>
      </c>
      <c r="Q107" s="50">
        <f t="shared" si="67"/>
        <v>2.4300000000000002</v>
      </c>
      <c r="R107" s="7">
        <f t="shared" si="59"/>
        <v>-2.4260899999999999</v>
      </c>
      <c r="S107" s="7">
        <f t="shared" si="60"/>
        <v>-100</v>
      </c>
      <c r="T107" s="11" t="s">
        <v>355</v>
      </c>
      <c r="U107" s="2">
        <f t="shared" si="40"/>
        <v>2.4260899999999999</v>
      </c>
    </row>
    <row r="108" spans="1:21" ht="94.5">
      <c r="A108" s="8" t="s">
        <v>423</v>
      </c>
      <c r="B108" s="41" t="s">
        <v>351</v>
      </c>
      <c r="C108" s="8" t="s">
        <v>352</v>
      </c>
      <c r="D108" s="7">
        <v>0.99</v>
      </c>
      <c r="E108" s="7">
        <v>0</v>
      </c>
      <c r="F108" s="50">
        <f t="shared" si="66"/>
        <v>0.99</v>
      </c>
      <c r="G108" s="50">
        <f t="shared" si="63"/>
        <v>0.98595999999999995</v>
      </c>
      <c r="H108" s="50">
        <f t="shared" si="64"/>
        <v>0</v>
      </c>
      <c r="I108" s="50">
        <v>0</v>
      </c>
      <c r="J108" s="50">
        <v>0</v>
      </c>
      <c r="K108" s="7">
        <v>0.98595999999999995</v>
      </c>
      <c r="L108" s="50">
        <v>0</v>
      </c>
      <c r="M108" s="50">
        <v>0</v>
      </c>
      <c r="N108" s="50">
        <v>0</v>
      </c>
      <c r="O108" s="50">
        <v>0</v>
      </c>
      <c r="P108" s="50">
        <v>0</v>
      </c>
      <c r="Q108" s="50">
        <f t="shared" si="67"/>
        <v>0.99</v>
      </c>
      <c r="R108" s="7">
        <f t="shared" si="59"/>
        <v>-0.98595999999999995</v>
      </c>
      <c r="S108" s="7">
        <f t="shared" si="60"/>
        <v>-100</v>
      </c>
      <c r="T108" s="11" t="s">
        <v>356</v>
      </c>
      <c r="U108" s="2">
        <f t="shared" si="40"/>
        <v>0.98595999999999995</v>
      </c>
    </row>
    <row r="109" spans="1:21" ht="47.25">
      <c r="A109" s="8" t="s">
        <v>424</v>
      </c>
      <c r="B109" s="41" t="s">
        <v>353</v>
      </c>
      <c r="C109" s="8" t="s">
        <v>354</v>
      </c>
      <c r="D109" s="7">
        <v>7.298</v>
      </c>
      <c r="E109" s="7">
        <v>0</v>
      </c>
      <c r="F109" s="50">
        <f t="shared" si="66"/>
        <v>7.298</v>
      </c>
      <c r="G109" s="50">
        <f t="shared" si="63"/>
        <v>7.29894</v>
      </c>
      <c r="H109" s="50">
        <f t="shared" si="64"/>
        <v>5.01</v>
      </c>
      <c r="I109" s="50">
        <v>0</v>
      </c>
      <c r="J109" s="50">
        <v>0</v>
      </c>
      <c r="K109" s="7">
        <v>7.29894</v>
      </c>
      <c r="L109" s="50">
        <v>0</v>
      </c>
      <c r="M109" s="50">
        <v>0</v>
      </c>
      <c r="N109" s="50">
        <v>0</v>
      </c>
      <c r="O109" s="50">
        <v>0</v>
      </c>
      <c r="P109" s="50">
        <v>5.01</v>
      </c>
      <c r="Q109" s="50">
        <f t="shared" si="67"/>
        <v>2.2880000000000003</v>
      </c>
      <c r="R109" s="7">
        <f t="shared" si="59"/>
        <v>-2.2889400000000002</v>
      </c>
      <c r="S109" s="7">
        <f t="shared" si="60"/>
        <v>-31.359896094501394</v>
      </c>
      <c r="T109" s="11" t="s">
        <v>357</v>
      </c>
      <c r="U109" s="2">
        <f t="shared" si="40"/>
        <v>7.29894</v>
      </c>
    </row>
    <row r="110" spans="1:21" ht="47.25">
      <c r="A110" s="8" t="s">
        <v>425</v>
      </c>
      <c r="B110" s="60" t="s">
        <v>265</v>
      </c>
      <c r="C110" s="61" t="s">
        <v>264</v>
      </c>
      <c r="D110" s="7">
        <v>56.11</v>
      </c>
      <c r="E110" s="7">
        <v>0</v>
      </c>
      <c r="F110" s="50">
        <f t="shared" si="66"/>
        <v>56.11</v>
      </c>
      <c r="G110" s="50">
        <f t="shared" ref="G110" si="68">I110+K110+M110+O110</f>
        <v>2.34</v>
      </c>
      <c r="H110" s="50">
        <f t="shared" ref="H110:H132" si="69">J110+L110+N110+P110</f>
        <v>17.59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17.59</v>
      </c>
      <c r="O110" s="9">
        <v>2.34</v>
      </c>
      <c r="P110" s="50">
        <v>0</v>
      </c>
      <c r="Q110" s="50">
        <f t="shared" si="67"/>
        <v>38.519999999999996</v>
      </c>
      <c r="R110" s="7">
        <f t="shared" si="59"/>
        <v>15.25</v>
      </c>
      <c r="S110" s="7">
        <f t="shared" si="60"/>
        <v>651.70940170940185</v>
      </c>
      <c r="T110" s="11" t="s">
        <v>266</v>
      </c>
      <c r="U110" s="2">
        <f t="shared" si="40"/>
        <v>2.34</v>
      </c>
    </row>
    <row r="111" spans="1:21" ht="75">
      <c r="A111" s="8" t="s">
        <v>426</v>
      </c>
      <c r="B111" s="73" t="s">
        <v>358</v>
      </c>
      <c r="C111" s="8" t="s">
        <v>359</v>
      </c>
      <c r="D111" s="7">
        <v>5.59</v>
      </c>
      <c r="E111" s="7">
        <v>3.9119999999999999</v>
      </c>
      <c r="F111" s="50">
        <f t="shared" si="66"/>
        <v>1.6779999999999999</v>
      </c>
      <c r="G111" s="50">
        <f t="shared" ref="G111:G113" si="70">I111+K111+M111+O111</f>
        <v>1.68</v>
      </c>
      <c r="H111" s="50">
        <f t="shared" ref="H111:H113" si="71">J111+L111+N111+P111</f>
        <v>0</v>
      </c>
      <c r="I111" s="50">
        <v>0</v>
      </c>
      <c r="J111" s="50">
        <v>0</v>
      </c>
      <c r="K111" s="50">
        <v>0</v>
      </c>
      <c r="L111" s="50">
        <v>0</v>
      </c>
      <c r="M111" s="59">
        <v>1.68</v>
      </c>
      <c r="N111" s="50">
        <v>0</v>
      </c>
      <c r="O111" s="50">
        <v>0</v>
      </c>
      <c r="P111" s="50">
        <v>0</v>
      </c>
      <c r="Q111" s="50">
        <f t="shared" si="67"/>
        <v>1.6779999999999999</v>
      </c>
      <c r="R111" s="7">
        <f t="shared" si="59"/>
        <v>-1.68</v>
      </c>
      <c r="S111" s="7">
        <f t="shared" si="60"/>
        <v>-100</v>
      </c>
      <c r="T111" s="11" t="s">
        <v>366</v>
      </c>
      <c r="U111" s="2">
        <f t="shared" si="40"/>
        <v>1.68</v>
      </c>
    </row>
    <row r="112" spans="1:21" ht="47.25">
      <c r="A112" s="8" t="s">
        <v>427</v>
      </c>
      <c r="B112" s="43" t="s">
        <v>360</v>
      </c>
      <c r="C112" s="8" t="s">
        <v>361</v>
      </c>
      <c r="D112" s="7">
        <v>5.7270000000000003</v>
      </c>
      <c r="E112" s="7">
        <v>3.1469999999999998</v>
      </c>
      <c r="F112" s="50">
        <f t="shared" si="66"/>
        <v>2.5800000000000005</v>
      </c>
      <c r="G112" s="50">
        <f t="shared" si="70"/>
        <v>2.58</v>
      </c>
      <c r="H112" s="50">
        <f t="shared" si="71"/>
        <v>0</v>
      </c>
      <c r="I112" s="50">
        <v>0</v>
      </c>
      <c r="J112" s="50">
        <v>0</v>
      </c>
      <c r="K112" s="50">
        <v>0</v>
      </c>
      <c r="L112" s="50">
        <v>0</v>
      </c>
      <c r="M112" s="59">
        <v>2.58</v>
      </c>
      <c r="N112" s="50">
        <v>0</v>
      </c>
      <c r="O112" s="50">
        <v>0</v>
      </c>
      <c r="P112" s="50">
        <v>0</v>
      </c>
      <c r="Q112" s="50">
        <f t="shared" si="67"/>
        <v>2.5800000000000005</v>
      </c>
      <c r="R112" s="7">
        <f t="shared" si="59"/>
        <v>-2.58</v>
      </c>
      <c r="S112" s="7">
        <f t="shared" si="60"/>
        <v>-100</v>
      </c>
      <c r="T112" s="11" t="s">
        <v>367</v>
      </c>
      <c r="U112" s="2">
        <f t="shared" si="40"/>
        <v>2.58</v>
      </c>
    </row>
    <row r="113" spans="1:21" ht="63">
      <c r="A113" s="8" t="s">
        <v>428</v>
      </c>
      <c r="B113" s="43" t="s">
        <v>362</v>
      </c>
      <c r="C113" s="8" t="s">
        <v>363</v>
      </c>
      <c r="D113" s="7">
        <v>5.2619999999999996</v>
      </c>
      <c r="E113" s="7">
        <v>2.8919999999999999</v>
      </c>
      <c r="F113" s="50">
        <f t="shared" si="66"/>
        <v>2.3699999999999997</v>
      </c>
      <c r="G113" s="50">
        <f t="shared" si="70"/>
        <v>2.37</v>
      </c>
      <c r="H113" s="50">
        <f t="shared" si="71"/>
        <v>0</v>
      </c>
      <c r="I113" s="50">
        <v>0</v>
      </c>
      <c r="J113" s="50">
        <v>0</v>
      </c>
      <c r="K113" s="50">
        <v>0</v>
      </c>
      <c r="L113" s="50">
        <v>0</v>
      </c>
      <c r="M113" s="59">
        <v>2.37</v>
      </c>
      <c r="N113" s="50">
        <v>0</v>
      </c>
      <c r="O113" s="50">
        <v>0</v>
      </c>
      <c r="P113" s="50">
        <v>0</v>
      </c>
      <c r="Q113" s="50">
        <f t="shared" si="67"/>
        <v>2.3699999999999997</v>
      </c>
      <c r="R113" s="7">
        <f t="shared" si="59"/>
        <v>-2.37</v>
      </c>
      <c r="S113" s="7">
        <f t="shared" si="60"/>
        <v>-100</v>
      </c>
      <c r="T113" s="11" t="s">
        <v>368</v>
      </c>
      <c r="U113" s="2">
        <f t="shared" si="40"/>
        <v>2.37</v>
      </c>
    </row>
    <row r="114" spans="1:21" ht="94.5">
      <c r="A114" s="8" t="s">
        <v>164</v>
      </c>
      <c r="B114" s="43" t="s">
        <v>364</v>
      </c>
      <c r="C114" s="8" t="s">
        <v>365</v>
      </c>
      <c r="D114" s="7">
        <v>15.17</v>
      </c>
      <c r="E114" s="7">
        <v>5.3066000000000004</v>
      </c>
      <c r="F114" s="50">
        <f t="shared" si="66"/>
        <v>9.8633999999999986</v>
      </c>
      <c r="G114" s="50">
        <f t="shared" ref="G114" si="72">I114+K114+M114+O114</f>
        <v>9.8634900000000005</v>
      </c>
      <c r="H114" s="50">
        <f t="shared" ref="H114" si="73">J114+L114+N114+P114</f>
        <v>5.0999999999999996</v>
      </c>
      <c r="I114" s="50">
        <v>0</v>
      </c>
      <c r="J114" s="50">
        <v>0</v>
      </c>
      <c r="K114" s="59">
        <v>9.8634900000000005</v>
      </c>
      <c r="L114" s="50">
        <v>0</v>
      </c>
      <c r="M114" s="50">
        <v>0</v>
      </c>
      <c r="N114" s="50">
        <v>0</v>
      </c>
      <c r="O114" s="50">
        <v>0</v>
      </c>
      <c r="P114" s="50">
        <v>5.0999999999999996</v>
      </c>
      <c r="Q114" s="50">
        <f t="shared" si="67"/>
        <v>4.763399999999999</v>
      </c>
      <c r="R114" s="7">
        <f t="shared" si="59"/>
        <v>-4.7634900000000009</v>
      </c>
      <c r="S114" s="7">
        <f t="shared" si="60"/>
        <v>-48.294163627681485</v>
      </c>
      <c r="T114" s="11" t="s">
        <v>537</v>
      </c>
      <c r="U114" s="2">
        <f t="shared" si="40"/>
        <v>9.8634900000000005</v>
      </c>
    </row>
    <row r="115" spans="1:21" ht="63">
      <c r="A115" s="8" t="s">
        <v>167</v>
      </c>
      <c r="B115" s="43" t="s">
        <v>369</v>
      </c>
      <c r="C115" s="8" t="s">
        <v>370</v>
      </c>
      <c r="D115" s="7">
        <v>3.67</v>
      </c>
      <c r="E115" s="7">
        <v>1</v>
      </c>
      <c r="F115" s="50">
        <f t="shared" si="66"/>
        <v>2.67</v>
      </c>
      <c r="G115" s="50">
        <f t="shared" ref="G115:G118" si="74">I115+K115+M115+O115</f>
        <v>2.67</v>
      </c>
      <c r="H115" s="50">
        <f t="shared" ref="H115:H126" si="75">J115+L115+N115+P115</f>
        <v>0</v>
      </c>
      <c r="I115" s="50">
        <v>0</v>
      </c>
      <c r="J115" s="50">
        <v>0</v>
      </c>
      <c r="K115" s="50">
        <v>0</v>
      </c>
      <c r="L115" s="50">
        <v>0</v>
      </c>
      <c r="M115" s="59">
        <v>2.67</v>
      </c>
      <c r="N115" s="50">
        <v>0</v>
      </c>
      <c r="O115" s="50">
        <v>0</v>
      </c>
      <c r="P115" s="50">
        <v>0</v>
      </c>
      <c r="Q115" s="50">
        <f t="shared" si="67"/>
        <v>2.67</v>
      </c>
      <c r="R115" s="7">
        <f t="shared" si="59"/>
        <v>-2.67</v>
      </c>
      <c r="S115" s="7">
        <f t="shared" si="60"/>
        <v>-100</v>
      </c>
      <c r="T115" s="11" t="s">
        <v>373</v>
      </c>
      <c r="U115" s="2">
        <f t="shared" si="40"/>
        <v>2.67</v>
      </c>
    </row>
    <row r="116" spans="1:21" ht="47.25">
      <c r="A116" s="8" t="s">
        <v>170</v>
      </c>
      <c r="B116" s="74" t="s">
        <v>371</v>
      </c>
      <c r="C116" s="53" t="s">
        <v>372</v>
      </c>
      <c r="D116" s="7">
        <v>4.3250000000000002</v>
      </c>
      <c r="E116" s="7">
        <v>2.1</v>
      </c>
      <c r="F116" s="50">
        <f t="shared" si="66"/>
        <v>2.2250000000000001</v>
      </c>
      <c r="G116" s="50">
        <f t="shared" si="74"/>
        <v>2.22512</v>
      </c>
      <c r="H116" s="50">
        <f t="shared" si="75"/>
        <v>0</v>
      </c>
      <c r="I116" s="50">
        <v>0</v>
      </c>
      <c r="J116" s="50">
        <v>0</v>
      </c>
      <c r="K116" s="50">
        <v>0</v>
      </c>
      <c r="L116" s="50">
        <v>0</v>
      </c>
      <c r="M116" s="59">
        <v>2.22512</v>
      </c>
      <c r="N116" s="50">
        <v>0</v>
      </c>
      <c r="O116" s="50">
        <v>0</v>
      </c>
      <c r="P116" s="50">
        <v>0</v>
      </c>
      <c r="Q116" s="50">
        <f t="shared" si="67"/>
        <v>2.2250000000000001</v>
      </c>
      <c r="R116" s="7">
        <f t="shared" si="59"/>
        <v>-2.22512</v>
      </c>
      <c r="S116" s="7">
        <f t="shared" si="60"/>
        <v>-100</v>
      </c>
      <c r="T116" s="11" t="s">
        <v>374</v>
      </c>
      <c r="U116" s="2">
        <f t="shared" si="40"/>
        <v>2.22512</v>
      </c>
    </row>
    <row r="117" spans="1:21" ht="78.75">
      <c r="A117" s="8" t="s">
        <v>173</v>
      </c>
      <c r="B117" s="60" t="s">
        <v>295</v>
      </c>
      <c r="C117" s="61" t="s">
        <v>296</v>
      </c>
      <c r="D117" s="7">
        <v>4.38</v>
      </c>
      <c r="E117" s="7">
        <v>2</v>
      </c>
      <c r="F117" s="50">
        <f t="shared" si="66"/>
        <v>2.38</v>
      </c>
      <c r="G117" s="50">
        <f t="shared" si="74"/>
        <v>2.38</v>
      </c>
      <c r="H117" s="50">
        <f t="shared" si="75"/>
        <v>1.59</v>
      </c>
      <c r="I117" s="50">
        <v>0</v>
      </c>
      <c r="J117" s="50">
        <v>0</v>
      </c>
      <c r="K117" s="50">
        <v>0</v>
      </c>
      <c r="L117" s="50">
        <v>0</v>
      </c>
      <c r="M117" s="7">
        <v>2.38</v>
      </c>
      <c r="N117" s="50">
        <v>0</v>
      </c>
      <c r="O117" s="50">
        <v>0</v>
      </c>
      <c r="P117" s="50">
        <v>1.59</v>
      </c>
      <c r="Q117" s="50">
        <f t="shared" si="67"/>
        <v>0.78999999999999981</v>
      </c>
      <c r="R117" s="7">
        <f t="shared" si="59"/>
        <v>-0.78999999999999981</v>
      </c>
      <c r="S117" s="7">
        <f t="shared" si="60"/>
        <v>-33.193277310924366</v>
      </c>
      <c r="T117" s="11" t="s">
        <v>538</v>
      </c>
      <c r="U117" s="2">
        <f t="shared" si="40"/>
        <v>2.38</v>
      </c>
    </row>
    <row r="118" spans="1:21" ht="141.75">
      <c r="A118" s="8" t="s">
        <v>176</v>
      </c>
      <c r="B118" s="54" t="s">
        <v>375</v>
      </c>
      <c r="C118" s="8" t="s">
        <v>376</v>
      </c>
      <c r="D118" s="7">
        <v>3.49</v>
      </c>
      <c r="E118" s="7">
        <v>0.109</v>
      </c>
      <c r="F118" s="50">
        <f t="shared" si="66"/>
        <v>3.3810000000000002</v>
      </c>
      <c r="G118" s="50">
        <f t="shared" si="74"/>
        <v>3.3807399999999999</v>
      </c>
      <c r="H118" s="50">
        <f t="shared" si="75"/>
        <v>0</v>
      </c>
      <c r="I118" s="50">
        <v>0</v>
      </c>
      <c r="J118" s="50">
        <v>0</v>
      </c>
      <c r="K118" s="50">
        <v>0</v>
      </c>
      <c r="L118" s="50">
        <v>0</v>
      </c>
      <c r="M118" s="59">
        <v>3.3807399999999999</v>
      </c>
      <c r="N118" s="50">
        <v>0</v>
      </c>
      <c r="O118" s="50">
        <v>0</v>
      </c>
      <c r="P118" s="50">
        <v>0</v>
      </c>
      <c r="Q118" s="50">
        <f t="shared" si="67"/>
        <v>3.3810000000000002</v>
      </c>
      <c r="R118" s="7">
        <f t="shared" si="59"/>
        <v>-3.3807399999999999</v>
      </c>
      <c r="S118" s="7">
        <f t="shared" si="60"/>
        <v>-100</v>
      </c>
      <c r="T118" s="11" t="s">
        <v>377</v>
      </c>
      <c r="U118" s="2">
        <f t="shared" si="40"/>
        <v>3.3807399999999999</v>
      </c>
    </row>
    <row r="119" spans="1:21" ht="47.25">
      <c r="A119" s="8" t="s">
        <v>179</v>
      </c>
      <c r="B119" s="43" t="s">
        <v>477</v>
      </c>
      <c r="C119" s="8" t="s">
        <v>476</v>
      </c>
      <c r="D119" s="7" t="s">
        <v>32</v>
      </c>
      <c r="E119" s="7">
        <v>0</v>
      </c>
      <c r="F119" s="50" t="s">
        <v>32</v>
      </c>
      <c r="G119" s="9" t="s">
        <v>32</v>
      </c>
      <c r="H119" s="50">
        <f t="shared" ref="H119:H122" si="76">J119+L119+N119+P119</f>
        <v>5.52</v>
      </c>
      <c r="I119" s="9" t="s">
        <v>32</v>
      </c>
      <c r="J119" s="50">
        <v>0</v>
      </c>
      <c r="K119" s="9" t="s">
        <v>32</v>
      </c>
      <c r="L119" s="50">
        <v>0</v>
      </c>
      <c r="M119" s="9" t="s">
        <v>32</v>
      </c>
      <c r="N119" s="50">
        <v>0</v>
      </c>
      <c r="O119" s="9" t="s">
        <v>32</v>
      </c>
      <c r="P119" s="50">
        <v>5.52</v>
      </c>
      <c r="Q119" s="9" t="s">
        <v>32</v>
      </c>
      <c r="R119" s="9" t="s">
        <v>32</v>
      </c>
      <c r="S119" s="9" t="s">
        <v>32</v>
      </c>
      <c r="T119" s="11" t="s">
        <v>478</v>
      </c>
      <c r="U119" s="2" t="str">
        <f t="shared" si="40"/>
        <v>нд</v>
      </c>
    </row>
    <row r="120" spans="1:21" ht="63">
      <c r="A120" s="8" t="s">
        <v>182</v>
      </c>
      <c r="B120" s="43" t="s">
        <v>483</v>
      </c>
      <c r="C120" s="8" t="s">
        <v>482</v>
      </c>
      <c r="D120" s="7" t="s">
        <v>32</v>
      </c>
      <c r="E120" s="7">
        <v>0</v>
      </c>
      <c r="F120" s="50" t="s">
        <v>32</v>
      </c>
      <c r="G120" s="9" t="s">
        <v>32</v>
      </c>
      <c r="H120" s="50">
        <f t="shared" si="76"/>
        <v>0.5</v>
      </c>
      <c r="I120" s="9" t="s">
        <v>32</v>
      </c>
      <c r="J120" s="50">
        <v>0</v>
      </c>
      <c r="K120" s="9" t="s">
        <v>32</v>
      </c>
      <c r="L120" s="50">
        <v>0</v>
      </c>
      <c r="M120" s="9" t="s">
        <v>32</v>
      </c>
      <c r="N120" s="50">
        <v>0</v>
      </c>
      <c r="O120" s="9" t="s">
        <v>32</v>
      </c>
      <c r="P120" s="50">
        <v>0.5</v>
      </c>
      <c r="Q120" s="9" t="s">
        <v>32</v>
      </c>
      <c r="R120" s="9" t="s">
        <v>32</v>
      </c>
      <c r="S120" s="9" t="s">
        <v>32</v>
      </c>
      <c r="T120" s="11" t="s">
        <v>484</v>
      </c>
      <c r="U120" s="2" t="str">
        <f t="shared" si="40"/>
        <v>нд</v>
      </c>
    </row>
    <row r="121" spans="1:21" ht="31.5">
      <c r="A121" s="8" t="s">
        <v>186</v>
      </c>
      <c r="B121" s="43" t="s">
        <v>486</v>
      </c>
      <c r="C121" s="66" t="s">
        <v>485</v>
      </c>
      <c r="D121" s="7" t="s">
        <v>32</v>
      </c>
      <c r="E121" s="7">
        <v>0</v>
      </c>
      <c r="F121" s="50" t="s">
        <v>32</v>
      </c>
      <c r="G121" s="9" t="s">
        <v>32</v>
      </c>
      <c r="H121" s="50">
        <f t="shared" si="76"/>
        <v>4.68</v>
      </c>
      <c r="I121" s="9" t="s">
        <v>32</v>
      </c>
      <c r="J121" s="50">
        <v>0</v>
      </c>
      <c r="K121" s="9" t="s">
        <v>32</v>
      </c>
      <c r="L121" s="50">
        <v>0</v>
      </c>
      <c r="M121" s="9" t="s">
        <v>32</v>
      </c>
      <c r="N121" s="50">
        <v>0</v>
      </c>
      <c r="O121" s="9" t="s">
        <v>32</v>
      </c>
      <c r="P121" s="50">
        <v>4.68</v>
      </c>
      <c r="Q121" s="9" t="s">
        <v>32</v>
      </c>
      <c r="R121" s="9" t="s">
        <v>32</v>
      </c>
      <c r="S121" s="9" t="s">
        <v>32</v>
      </c>
      <c r="T121" s="11" t="s">
        <v>487</v>
      </c>
      <c r="U121" s="2" t="str">
        <f t="shared" si="40"/>
        <v>нд</v>
      </c>
    </row>
    <row r="122" spans="1:21" ht="31.5">
      <c r="A122" s="8" t="s">
        <v>190</v>
      </c>
      <c r="B122" s="43" t="s">
        <v>489</v>
      </c>
      <c r="C122" s="66" t="s">
        <v>488</v>
      </c>
      <c r="D122" s="7" t="s">
        <v>32</v>
      </c>
      <c r="E122" s="7">
        <v>0</v>
      </c>
      <c r="F122" s="50" t="s">
        <v>32</v>
      </c>
      <c r="G122" s="9" t="s">
        <v>32</v>
      </c>
      <c r="H122" s="50">
        <f t="shared" si="76"/>
        <v>5.33</v>
      </c>
      <c r="I122" s="9" t="s">
        <v>32</v>
      </c>
      <c r="J122" s="50">
        <v>0</v>
      </c>
      <c r="K122" s="9" t="s">
        <v>32</v>
      </c>
      <c r="L122" s="50">
        <v>0</v>
      </c>
      <c r="M122" s="9" t="s">
        <v>32</v>
      </c>
      <c r="N122" s="50">
        <v>0</v>
      </c>
      <c r="O122" s="9" t="s">
        <v>32</v>
      </c>
      <c r="P122" s="50">
        <v>5.33</v>
      </c>
      <c r="Q122" s="9" t="s">
        <v>32</v>
      </c>
      <c r="R122" s="9" t="s">
        <v>32</v>
      </c>
      <c r="S122" s="9" t="s">
        <v>32</v>
      </c>
      <c r="T122" s="11" t="s">
        <v>490</v>
      </c>
      <c r="U122" s="2" t="str">
        <f t="shared" si="40"/>
        <v>нд</v>
      </c>
    </row>
    <row r="123" spans="1:21" ht="47.25">
      <c r="A123" s="8" t="s">
        <v>194</v>
      </c>
      <c r="B123" s="75" t="s">
        <v>461</v>
      </c>
      <c r="C123" s="76" t="s">
        <v>462</v>
      </c>
      <c r="D123" s="7" t="s">
        <v>32</v>
      </c>
      <c r="E123" s="7">
        <v>0</v>
      </c>
      <c r="F123" s="50" t="s">
        <v>32</v>
      </c>
      <c r="G123" s="9" t="s">
        <v>32</v>
      </c>
      <c r="H123" s="50">
        <f t="shared" si="75"/>
        <v>0.31</v>
      </c>
      <c r="I123" s="9" t="s">
        <v>32</v>
      </c>
      <c r="J123" s="50">
        <v>0</v>
      </c>
      <c r="K123" s="9" t="s">
        <v>32</v>
      </c>
      <c r="L123" s="50">
        <v>0</v>
      </c>
      <c r="M123" s="9" t="s">
        <v>32</v>
      </c>
      <c r="N123" s="50">
        <v>0</v>
      </c>
      <c r="O123" s="9" t="s">
        <v>32</v>
      </c>
      <c r="P123" s="50">
        <v>0.31</v>
      </c>
      <c r="Q123" s="9" t="s">
        <v>32</v>
      </c>
      <c r="R123" s="9" t="s">
        <v>32</v>
      </c>
      <c r="S123" s="9" t="s">
        <v>32</v>
      </c>
      <c r="T123" s="11" t="s">
        <v>479</v>
      </c>
      <c r="U123" s="2" t="str">
        <f t="shared" si="40"/>
        <v>нд</v>
      </c>
    </row>
    <row r="124" spans="1:21" ht="47.25">
      <c r="A124" s="8" t="s">
        <v>429</v>
      </c>
      <c r="B124" s="43" t="s">
        <v>463</v>
      </c>
      <c r="C124" s="66" t="s">
        <v>464</v>
      </c>
      <c r="D124" s="7" t="s">
        <v>32</v>
      </c>
      <c r="E124" s="7">
        <v>0</v>
      </c>
      <c r="F124" s="50" t="s">
        <v>32</v>
      </c>
      <c r="G124" s="9" t="s">
        <v>32</v>
      </c>
      <c r="H124" s="50">
        <f t="shared" si="75"/>
        <v>0.13</v>
      </c>
      <c r="I124" s="9" t="s">
        <v>32</v>
      </c>
      <c r="J124" s="50">
        <v>0</v>
      </c>
      <c r="K124" s="9" t="s">
        <v>32</v>
      </c>
      <c r="L124" s="50">
        <v>0</v>
      </c>
      <c r="M124" s="9" t="s">
        <v>32</v>
      </c>
      <c r="N124" s="50">
        <v>0</v>
      </c>
      <c r="O124" s="9" t="s">
        <v>32</v>
      </c>
      <c r="P124" s="50">
        <v>0.13</v>
      </c>
      <c r="Q124" s="9" t="s">
        <v>32</v>
      </c>
      <c r="R124" s="9" t="s">
        <v>32</v>
      </c>
      <c r="S124" s="9" t="s">
        <v>32</v>
      </c>
      <c r="T124" s="11" t="s">
        <v>480</v>
      </c>
      <c r="U124" s="2" t="str">
        <f t="shared" si="40"/>
        <v>нд</v>
      </c>
    </row>
    <row r="125" spans="1:21" ht="78.75">
      <c r="A125" s="8" t="s">
        <v>430</v>
      </c>
      <c r="B125" s="67" t="s">
        <v>465</v>
      </c>
      <c r="C125" s="67" t="s">
        <v>466</v>
      </c>
      <c r="D125" s="7">
        <v>0.33</v>
      </c>
      <c r="E125" s="7">
        <v>0</v>
      </c>
      <c r="F125" s="50">
        <f t="shared" si="66"/>
        <v>0.33</v>
      </c>
      <c r="G125" s="9" t="s">
        <v>32</v>
      </c>
      <c r="H125" s="50">
        <f t="shared" si="75"/>
        <v>0.33</v>
      </c>
      <c r="I125" s="9" t="s">
        <v>32</v>
      </c>
      <c r="J125" s="50">
        <v>0</v>
      </c>
      <c r="K125" s="9" t="s">
        <v>32</v>
      </c>
      <c r="L125" s="50">
        <v>0</v>
      </c>
      <c r="M125" s="9" t="s">
        <v>32</v>
      </c>
      <c r="N125" s="50">
        <v>0</v>
      </c>
      <c r="O125" s="9" t="s">
        <v>32</v>
      </c>
      <c r="P125" s="50">
        <v>0.33</v>
      </c>
      <c r="Q125" s="9" t="s">
        <v>32</v>
      </c>
      <c r="R125" s="9" t="s">
        <v>32</v>
      </c>
      <c r="S125" s="9" t="s">
        <v>32</v>
      </c>
      <c r="T125" s="67" t="s">
        <v>539</v>
      </c>
      <c r="U125" s="2" t="str">
        <f t="shared" si="40"/>
        <v>нд</v>
      </c>
    </row>
    <row r="126" spans="1:21" ht="94.5">
      <c r="A126" s="8" t="s">
        <v>283</v>
      </c>
      <c r="B126" s="11" t="s">
        <v>467</v>
      </c>
      <c r="C126" s="11" t="s">
        <v>468</v>
      </c>
      <c r="D126" s="7">
        <v>10.673999999999999</v>
      </c>
      <c r="E126" s="7">
        <v>4</v>
      </c>
      <c r="F126" s="50">
        <f t="shared" si="66"/>
        <v>6.6739999999999995</v>
      </c>
      <c r="G126" s="9" t="s">
        <v>32</v>
      </c>
      <c r="H126" s="50">
        <f t="shared" si="75"/>
        <v>5.62</v>
      </c>
      <c r="I126" s="9" t="s">
        <v>32</v>
      </c>
      <c r="J126" s="50">
        <v>0</v>
      </c>
      <c r="K126" s="9" t="s">
        <v>32</v>
      </c>
      <c r="L126" s="50">
        <v>0</v>
      </c>
      <c r="M126" s="9" t="s">
        <v>32</v>
      </c>
      <c r="N126" s="50">
        <v>0</v>
      </c>
      <c r="O126" s="9" t="s">
        <v>32</v>
      </c>
      <c r="P126" s="50">
        <v>5.62</v>
      </c>
      <c r="Q126" s="9" t="s">
        <v>32</v>
      </c>
      <c r="R126" s="9" t="s">
        <v>32</v>
      </c>
      <c r="S126" s="9" t="s">
        <v>32</v>
      </c>
      <c r="T126" s="11" t="s">
        <v>540</v>
      </c>
      <c r="U126" s="2" t="str">
        <f t="shared" si="40"/>
        <v>нд</v>
      </c>
    </row>
    <row r="127" spans="1:21" ht="63">
      <c r="A127" s="8" t="s">
        <v>284</v>
      </c>
      <c r="B127" s="67" t="s">
        <v>268</v>
      </c>
      <c r="C127" s="67" t="s">
        <v>267</v>
      </c>
      <c r="D127" s="7">
        <v>1.62</v>
      </c>
      <c r="E127" s="7">
        <v>0</v>
      </c>
      <c r="F127" s="50">
        <f t="shared" si="66"/>
        <v>1.62</v>
      </c>
      <c r="G127" s="9" t="s">
        <v>32</v>
      </c>
      <c r="H127" s="50">
        <f t="shared" si="69"/>
        <v>1.62</v>
      </c>
      <c r="I127" s="9" t="s">
        <v>32</v>
      </c>
      <c r="J127" s="50">
        <v>0</v>
      </c>
      <c r="K127" s="9" t="s">
        <v>32</v>
      </c>
      <c r="L127" s="50">
        <v>0</v>
      </c>
      <c r="M127" s="9" t="s">
        <v>32</v>
      </c>
      <c r="N127" s="50">
        <v>1.62</v>
      </c>
      <c r="O127" s="9" t="s">
        <v>32</v>
      </c>
      <c r="P127" s="50">
        <v>0</v>
      </c>
      <c r="Q127" s="9" t="s">
        <v>32</v>
      </c>
      <c r="R127" s="9" t="s">
        <v>32</v>
      </c>
      <c r="S127" s="9" t="s">
        <v>32</v>
      </c>
      <c r="T127" s="67" t="s">
        <v>541</v>
      </c>
      <c r="U127" s="2" t="str">
        <f t="shared" si="40"/>
        <v>нд</v>
      </c>
    </row>
    <row r="128" spans="1:21" ht="63">
      <c r="A128" s="8" t="s">
        <v>285</v>
      </c>
      <c r="B128" s="67" t="s">
        <v>270</v>
      </c>
      <c r="C128" s="67" t="s">
        <v>269</v>
      </c>
      <c r="D128" s="7">
        <v>0.46</v>
      </c>
      <c r="E128" s="7">
        <v>0</v>
      </c>
      <c r="F128" s="50">
        <f t="shared" si="66"/>
        <v>0.46</v>
      </c>
      <c r="G128" s="9" t="s">
        <v>32</v>
      </c>
      <c r="H128" s="50">
        <f t="shared" si="69"/>
        <v>0.46</v>
      </c>
      <c r="I128" s="9" t="s">
        <v>32</v>
      </c>
      <c r="J128" s="50">
        <v>0</v>
      </c>
      <c r="K128" s="9" t="s">
        <v>32</v>
      </c>
      <c r="L128" s="50">
        <v>0</v>
      </c>
      <c r="M128" s="9" t="s">
        <v>32</v>
      </c>
      <c r="N128" s="50">
        <v>0.46</v>
      </c>
      <c r="O128" s="9" t="s">
        <v>32</v>
      </c>
      <c r="P128" s="50">
        <v>0</v>
      </c>
      <c r="Q128" s="9" t="s">
        <v>32</v>
      </c>
      <c r="R128" s="9" t="s">
        <v>32</v>
      </c>
      <c r="S128" s="9" t="s">
        <v>32</v>
      </c>
      <c r="T128" s="67" t="s">
        <v>542</v>
      </c>
      <c r="U128" s="2" t="str">
        <f t="shared" si="40"/>
        <v>нд</v>
      </c>
    </row>
    <row r="129" spans="1:21" ht="63">
      <c r="A129" s="8" t="s">
        <v>286</v>
      </c>
      <c r="B129" s="67" t="s">
        <v>272</v>
      </c>
      <c r="C129" s="67" t="s">
        <v>271</v>
      </c>
      <c r="D129" s="7">
        <v>0.55000000000000004</v>
      </c>
      <c r="E129" s="7">
        <v>0</v>
      </c>
      <c r="F129" s="50">
        <f t="shared" si="66"/>
        <v>0.55000000000000004</v>
      </c>
      <c r="G129" s="9" t="s">
        <v>32</v>
      </c>
      <c r="H129" s="50">
        <f t="shared" si="69"/>
        <v>0.55000000000000004</v>
      </c>
      <c r="I129" s="9" t="s">
        <v>32</v>
      </c>
      <c r="J129" s="50">
        <v>0</v>
      </c>
      <c r="K129" s="9" t="s">
        <v>32</v>
      </c>
      <c r="L129" s="50">
        <v>0</v>
      </c>
      <c r="M129" s="9" t="s">
        <v>32</v>
      </c>
      <c r="N129" s="50">
        <v>0.55000000000000004</v>
      </c>
      <c r="O129" s="9" t="s">
        <v>32</v>
      </c>
      <c r="P129" s="50">
        <v>0</v>
      </c>
      <c r="Q129" s="9" t="s">
        <v>32</v>
      </c>
      <c r="R129" s="9" t="s">
        <v>32</v>
      </c>
      <c r="S129" s="9" t="s">
        <v>32</v>
      </c>
      <c r="T129" s="67" t="s">
        <v>543</v>
      </c>
      <c r="U129" s="2" t="str">
        <f t="shared" si="40"/>
        <v>нд</v>
      </c>
    </row>
    <row r="130" spans="1:21" ht="63">
      <c r="A130" s="8" t="s">
        <v>287</v>
      </c>
      <c r="B130" s="67" t="s">
        <v>274</v>
      </c>
      <c r="C130" s="67" t="s">
        <v>273</v>
      </c>
      <c r="D130" s="7">
        <v>0.65</v>
      </c>
      <c r="E130" s="7">
        <v>0</v>
      </c>
      <c r="F130" s="50">
        <f t="shared" si="66"/>
        <v>0.65</v>
      </c>
      <c r="G130" s="9" t="s">
        <v>32</v>
      </c>
      <c r="H130" s="50">
        <f t="shared" si="69"/>
        <v>0.65</v>
      </c>
      <c r="I130" s="9" t="s">
        <v>32</v>
      </c>
      <c r="J130" s="50">
        <v>0</v>
      </c>
      <c r="K130" s="9" t="s">
        <v>32</v>
      </c>
      <c r="L130" s="50">
        <v>0</v>
      </c>
      <c r="M130" s="9" t="s">
        <v>32</v>
      </c>
      <c r="N130" s="50">
        <v>0.15</v>
      </c>
      <c r="O130" s="9" t="s">
        <v>32</v>
      </c>
      <c r="P130" s="50">
        <v>0.5</v>
      </c>
      <c r="Q130" s="9" t="s">
        <v>32</v>
      </c>
      <c r="R130" s="9" t="s">
        <v>32</v>
      </c>
      <c r="S130" s="9" t="s">
        <v>32</v>
      </c>
      <c r="T130" s="67" t="s">
        <v>544</v>
      </c>
      <c r="U130" s="2" t="str">
        <f t="shared" si="40"/>
        <v>нд</v>
      </c>
    </row>
    <row r="131" spans="1:21" ht="78.75">
      <c r="A131" s="8" t="s">
        <v>288</v>
      </c>
      <c r="B131" s="67" t="s">
        <v>276</v>
      </c>
      <c r="C131" s="67" t="s">
        <v>275</v>
      </c>
      <c r="D131" s="7">
        <v>0.87</v>
      </c>
      <c r="E131" s="7">
        <v>0</v>
      </c>
      <c r="F131" s="50">
        <f t="shared" si="66"/>
        <v>0.87</v>
      </c>
      <c r="G131" s="9" t="s">
        <v>32</v>
      </c>
      <c r="H131" s="50">
        <f t="shared" si="69"/>
        <v>0.87</v>
      </c>
      <c r="I131" s="9" t="s">
        <v>32</v>
      </c>
      <c r="J131" s="50">
        <v>0</v>
      </c>
      <c r="K131" s="9" t="s">
        <v>32</v>
      </c>
      <c r="L131" s="50">
        <v>0</v>
      </c>
      <c r="M131" s="9" t="s">
        <v>32</v>
      </c>
      <c r="N131" s="50">
        <v>0.87</v>
      </c>
      <c r="O131" s="9" t="s">
        <v>32</v>
      </c>
      <c r="P131" s="50">
        <v>0</v>
      </c>
      <c r="Q131" s="9" t="s">
        <v>32</v>
      </c>
      <c r="R131" s="9" t="s">
        <v>32</v>
      </c>
      <c r="S131" s="9" t="s">
        <v>32</v>
      </c>
      <c r="T131" s="67" t="s">
        <v>545</v>
      </c>
      <c r="U131" s="2" t="str">
        <f t="shared" si="40"/>
        <v>нд</v>
      </c>
    </row>
    <row r="132" spans="1:21" ht="63">
      <c r="A132" s="8" t="s">
        <v>289</v>
      </c>
      <c r="B132" s="67" t="s">
        <v>278</v>
      </c>
      <c r="C132" s="67" t="s">
        <v>277</v>
      </c>
      <c r="D132" s="7">
        <v>1.02</v>
      </c>
      <c r="E132" s="7">
        <v>0</v>
      </c>
      <c r="F132" s="50">
        <f t="shared" si="66"/>
        <v>1.02</v>
      </c>
      <c r="G132" s="9" t="s">
        <v>32</v>
      </c>
      <c r="H132" s="50">
        <f t="shared" si="69"/>
        <v>1.02</v>
      </c>
      <c r="I132" s="9" t="s">
        <v>32</v>
      </c>
      <c r="J132" s="50">
        <v>0</v>
      </c>
      <c r="K132" s="9" t="s">
        <v>32</v>
      </c>
      <c r="L132" s="50">
        <v>0</v>
      </c>
      <c r="M132" s="9" t="s">
        <v>32</v>
      </c>
      <c r="N132" s="50">
        <v>1.02</v>
      </c>
      <c r="O132" s="9" t="s">
        <v>32</v>
      </c>
      <c r="P132" s="50">
        <v>0</v>
      </c>
      <c r="Q132" s="9" t="s">
        <v>32</v>
      </c>
      <c r="R132" s="9" t="s">
        <v>32</v>
      </c>
      <c r="S132" s="9" t="s">
        <v>32</v>
      </c>
      <c r="T132" s="67" t="s">
        <v>546</v>
      </c>
      <c r="U132" s="2" t="str">
        <f t="shared" si="40"/>
        <v>нд</v>
      </c>
    </row>
    <row r="133" spans="1:21" ht="63">
      <c r="A133" s="8" t="s">
        <v>290</v>
      </c>
      <c r="B133" s="67" t="s">
        <v>155</v>
      </c>
      <c r="C133" s="67" t="s">
        <v>156</v>
      </c>
      <c r="D133" s="7">
        <v>0.56000000000000005</v>
      </c>
      <c r="E133" s="7">
        <v>0</v>
      </c>
      <c r="F133" s="50">
        <f t="shared" si="66"/>
        <v>0.56000000000000005</v>
      </c>
      <c r="G133" s="9" t="s">
        <v>32</v>
      </c>
      <c r="H133" s="50">
        <f t="shared" ref="H133:H136" si="77">J133+L133+N133+P133</f>
        <v>0.56000000000000005</v>
      </c>
      <c r="I133" s="9" t="s">
        <v>32</v>
      </c>
      <c r="J133" s="50">
        <v>0</v>
      </c>
      <c r="K133" s="9" t="s">
        <v>32</v>
      </c>
      <c r="L133" s="50">
        <v>0.56000000000000005</v>
      </c>
      <c r="M133" s="9" t="s">
        <v>32</v>
      </c>
      <c r="N133" s="50">
        <v>0</v>
      </c>
      <c r="O133" s="9" t="s">
        <v>32</v>
      </c>
      <c r="P133" s="50">
        <v>0</v>
      </c>
      <c r="Q133" s="9" t="s">
        <v>32</v>
      </c>
      <c r="R133" s="9" t="s">
        <v>32</v>
      </c>
      <c r="S133" s="9" t="s">
        <v>32</v>
      </c>
      <c r="T133" s="11" t="s">
        <v>157</v>
      </c>
      <c r="U133" s="2" t="str">
        <f t="shared" si="40"/>
        <v>нд</v>
      </c>
    </row>
    <row r="134" spans="1:21" ht="94.5">
      <c r="A134" s="8" t="s">
        <v>460</v>
      </c>
      <c r="B134" s="67" t="s">
        <v>158</v>
      </c>
      <c r="C134" s="67" t="s">
        <v>159</v>
      </c>
      <c r="D134" s="7">
        <v>0.66</v>
      </c>
      <c r="E134" s="7">
        <v>0</v>
      </c>
      <c r="F134" s="50">
        <f t="shared" si="66"/>
        <v>0.66</v>
      </c>
      <c r="G134" s="9" t="s">
        <v>32</v>
      </c>
      <c r="H134" s="50">
        <f t="shared" si="77"/>
        <v>0.66</v>
      </c>
      <c r="I134" s="9" t="s">
        <v>32</v>
      </c>
      <c r="J134" s="50">
        <v>0</v>
      </c>
      <c r="K134" s="9" t="s">
        <v>32</v>
      </c>
      <c r="L134" s="50">
        <v>0.66</v>
      </c>
      <c r="M134" s="9" t="s">
        <v>32</v>
      </c>
      <c r="N134" s="50">
        <v>0</v>
      </c>
      <c r="O134" s="9" t="s">
        <v>32</v>
      </c>
      <c r="P134" s="50">
        <v>0</v>
      </c>
      <c r="Q134" s="9" t="s">
        <v>32</v>
      </c>
      <c r="R134" s="9" t="s">
        <v>32</v>
      </c>
      <c r="S134" s="9" t="s">
        <v>32</v>
      </c>
      <c r="T134" s="11" t="s">
        <v>160</v>
      </c>
      <c r="U134" s="2" t="str">
        <f t="shared" si="40"/>
        <v>нд</v>
      </c>
    </row>
    <row r="135" spans="1:21" ht="63">
      <c r="A135" s="8" t="s">
        <v>469</v>
      </c>
      <c r="B135" s="67" t="s">
        <v>161</v>
      </c>
      <c r="C135" s="67" t="s">
        <v>162</v>
      </c>
      <c r="D135" s="7">
        <v>0.65</v>
      </c>
      <c r="E135" s="7">
        <v>0</v>
      </c>
      <c r="F135" s="50">
        <f t="shared" si="66"/>
        <v>0.65</v>
      </c>
      <c r="G135" s="9" t="s">
        <v>32</v>
      </c>
      <c r="H135" s="50">
        <f t="shared" si="77"/>
        <v>0.65</v>
      </c>
      <c r="I135" s="9" t="s">
        <v>32</v>
      </c>
      <c r="J135" s="50">
        <v>0</v>
      </c>
      <c r="K135" s="9" t="s">
        <v>32</v>
      </c>
      <c r="L135" s="50">
        <v>0.65</v>
      </c>
      <c r="M135" s="9" t="s">
        <v>32</v>
      </c>
      <c r="N135" s="50">
        <v>0</v>
      </c>
      <c r="O135" s="9" t="s">
        <v>32</v>
      </c>
      <c r="P135" s="50">
        <v>0</v>
      </c>
      <c r="Q135" s="9" t="s">
        <v>32</v>
      </c>
      <c r="R135" s="9" t="s">
        <v>32</v>
      </c>
      <c r="S135" s="9" t="s">
        <v>32</v>
      </c>
      <c r="T135" s="44" t="s">
        <v>163</v>
      </c>
      <c r="U135" s="2" t="str">
        <f t="shared" si="40"/>
        <v>нд</v>
      </c>
    </row>
    <row r="136" spans="1:21" ht="47.25">
      <c r="A136" s="8" t="s">
        <v>470</v>
      </c>
      <c r="B136" s="43" t="s">
        <v>165</v>
      </c>
      <c r="C136" s="8" t="s">
        <v>166</v>
      </c>
      <c r="D136" s="7">
        <v>3.31</v>
      </c>
      <c r="E136" s="7">
        <v>0</v>
      </c>
      <c r="F136" s="50">
        <f t="shared" si="66"/>
        <v>3.31</v>
      </c>
      <c r="G136" s="9" t="s">
        <v>32</v>
      </c>
      <c r="H136" s="50">
        <f t="shared" si="77"/>
        <v>3.3099999999999996</v>
      </c>
      <c r="I136" s="9" t="s">
        <v>32</v>
      </c>
      <c r="J136" s="50">
        <v>0</v>
      </c>
      <c r="K136" s="9" t="s">
        <v>32</v>
      </c>
      <c r="L136" s="50">
        <v>3.28</v>
      </c>
      <c r="M136" s="9" t="s">
        <v>32</v>
      </c>
      <c r="N136" s="50">
        <v>0</v>
      </c>
      <c r="O136" s="9" t="s">
        <v>32</v>
      </c>
      <c r="P136" s="50">
        <v>0.03</v>
      </c>
      <c r="Q136" s="9" t="s">
        <v>32</v>
      </c>
      <c r="R136" s="9" t="s">
        <v>32</v>
      </c>
      <c r="S136" s="9" t="s">
        <v>32</v>
      </c>
      <c r="T136" s="11" t="s">
        <v>547</v>
      </c>
      <c r="U136" s="2" t="str">
        <f t="shared" si="40"/>
        <v>нд</v>
      </c>
    </row>
    <row r="137" spans="1:21" ht="63">
      <c r="A137" s="8" t="s">
        <v>471</v>
      </c>
      <c r="B137" s="43" t="s">
        <v>174</v>
      </c>
      <c r="C137" s="8" t="s">
        <v>175</v>
      </c>
      <c r="D137" s="7">
        <v>5.36</v>
      </c>
      <c r="E137" s="7">
        <v>5.36</v>
      </c>
      <c r="F137" s="50">
        <f t="shared" si="66"/>
        <v>0</v>
      </c>
      <c r="G137" s="9" t="s">
        <v>32</v>
      </c>
      <c r="H137" s="50">
        <f t="shared" ref="H137:H143" si="78">J137+L137+N137+P137</f>
        <v>0</v>
      </c>
      <c r="I137" s="9" t="s">
        <v>32</v>
      </c>
      <c r="J137" s="50">
        <v>0</v>
      </c>
      <c r="K137" s="9" t="s">
        <v>32</v>
      </c>
      <c r="L137" s="50">
        <v>0</v>
      </c>
      <c r="M137" s="9" t="s">
        <v>32</v>
      </c>
      <c r="N137" s="50">
        <v>0</v>
      </c>
      <c r="O137" s="9" t="s">
        <v>32</v>
      </c>
      <c r="P137" s="50">
        <v>0</v>
      </c>
      <c r="Q137" s="9" t="s">
        <v>32</v>
      </c>
      <c r="R137" s="9" t="s">
        <v>32</v>
      </c>
      <c r="S137" s="9" t="s">
        <v>32</v>
      </c>
      <c r="T137" s="11" t="s">
        <v>548</v>
      </c>
      <c r="U137" s="2" t="str">
        <f t="shared" si="40"/>
        <v>нд</v>
      </c>
    </row>
    <row r="138" spans="1:21" ht="126">
      <c r="A138" s="8" t="s">
        <v>472</v>
      </c>
      <c r="B138" s="60" t="s">
        <v>473</v>
      </c>
      <c r="C138" s="61" t="s">
        <v>474</v>
      </c>
      <c r="D138" s="7">
        <v>0.32</v>
      </c>
      <c r="E138" s="7">
        <v>0.31675999999999999</v>
      </c>
      <c r="F138" s="50">
        <f t="shared" si="66"/>
        <v>3.2400000000000206E-3</v>
      </c>
      <c r="G138" s="9" t="s">
        <v>32</v>
      </c>
      <c r="H138" s="50">
        <f t="shared" ref="H138" si="79">J138+L138+N138+P138</f>
        <v>0</v>
      </c>
      <c r="I138" s="9" t="s">
        <v>32</v>
      </c>
      <c r="J138" s="50">
        <v>0</v>
      </c>
      <c r="K138" s="9" t="s">
        <v>32</v>
      </c>
      <c r="L138" s="50">
        <v>0</v>
      </c>
      <c r="M138" s="9" t="s">
        <v>32</v>
      </c>
      <c r="N138" s="50">
        <v>0</v>
      </c>
      <c r="O138" s="9" t="s">
        <v>32</v>
      </c>
      <c r="P138" s="50">
        <v>0</v>
      </c>
      <c r="Q138" s="9" t="s">
        <v>32</v>
      </c>
      <c r="R138" s="9" t="s">
        <v>32</v>
      </c>
      <c r="S138" s="9" t="s">
        <v>32</v>
      </c>
      <c r="T138" s="11" t="s">
        <v>481</v>
      </c>
      <c r="U138" s="2" t="str">
        <f t="shared" si="40"/>
        <v>нд</v>
      </c>
    </row>
    <row r="139" spans="1:21" ht="78.75">
      <c r="A139" s="8" t="s">
        <v>475</v>
      </c>
      <c r="B139" s="43" t="s">
        <v>177</v>
      </c>
      <c r="C139" s="8" t="s">
        <v>178</v>
      </c>
      <c r="D139" s="7">
        <v>0.45400000000000001</v>
      </c>
      <c r="E139" s="7">
        <v>0.45400000000000001</v>
      </c>
      <c r="F139" s="50">
        <f t="shared" si="66"/>
        <v>0</v>
      </c>
      <c r="G139" s="9" t="s">
        <v>32</v>
      </c>
      <c r="H139" s="50">
        <f t="shared" si="78"/>
        <v>0</v>
      </c>
      <c r="I139" s="9" t="s">
        <v>32</v>
      </c>
      <c r="J139" s="50">
        <v>0</v>
      </c>
      <c r="K139" s="9" t="s">
        <v>32</v>
      </c>
      <c r="L139" s="50">
        <v>0</v>
      </c>
      <c r="M139" s="9" t="s">
        <v>32</v>
      </c>
      <c r="N139" s="50">
        <v>0</v>
      </c>
      <c r="O139" s="9" t="s">
        <v>32</v>
      </c>
      <c r="P139" s="50">
        <v>0</v>
      </c>
      <c r="Q139" s="9" t="s">
        <v>32</v>
      </c>
      <c r="R139" s="9" t="s">
        <v>32</v>
      </c>
      <c r="S139" s="9" t="s">
        <v>32</v>
      </c>
      <c r="T139" s="11" t="s">
        <v>549</v>
      </c>
      <c r="U139" s="2" t="str">
        <f t="shared" si="40"/>
        <v>нд</v>
      </c>
    </row>
    <row r="140" spans="1:21" ht="63">
      <c r="A140" s="8" t="s">
        <v>491</v>
      </c>
      <c r="B140" s="43" t="s">
        <v>180</v>
      </c>
      <c r="C140" s="8" t="s">
        <v>181</v>
      </c>
      <c r="D140" s="7">
        <v>1.95</v>
      </c>
      <c r="E140" s="7">
        <v>1.9530000000000001</v>
      </c>
      <c r="F140" s="50">
        <f t="shared" si="66"/>
        <v>-3.0000000000001137E-3</v>
      </c>
      <c r="G140" s="9" t="s">
        <v>32</v>
      </c>
      <c r="H140" s="50">
        <f t="shared" si="78"/>
        <v>0.79</v>
      </c>
      <c r="I140" s="9" t="s">
        <v>32</v>
      </c>
      <c r="J140" s="50">
        <v>0.79</v>
      </c>
      <c r="K140" s="9" t="s">
        <v>32</v>
      </c>
      <c r="L140" s="50">
        <v>0</v>
      </c>
      <c r="M140" s="9" t="s">
        <v>32</v>
      </c>
      <c r="N140" s="50">
        <v>0</v>
      </c>
      <c r="O140" s="9" t="s">
        <v>32</v>
      </c>
      <c r="P140" s="50">
        <v>0</v>
      </c>
      <c r="Q140" s="9" t="s">
        <v>32</v>
      </c>
      <c r="R140" s="9" t="s">
        <v>32</v>
      </c>
      <c r="S140" s="9" t="s">
        <v>32</v>
      </c>
      <c r="T140" s="41" t="s">
        <v>550</v>
      </c>
      <c r="U140" s="2" t="str">
        <f t="shared" si="40"/>
        <v>нд</v>
      </c>
    </row>
    <row r="141" spans="1:21" ht="63">
      <c r="A141" s="8" t="s">
        <v>492</v>
      </c>
      <c r="B141" s="64" t="s">
        <v>183</v>
      </c>
      <c r="C141" s="66" t="s">
        <v>184</v>
      </c>
      <c r="D141" s="7">
        <v>2.06</v>
      </c>
      <c r="E141" s="7">
        <v>0</v>
      </c>
      <c r="F141" s="50">
        <f t="shared" si="66"/>
        <v>2.06</v>
      </c>
      <c r="G141" s="9" t="s">
        <v>32</v>
      </c>
      <c r="H141" s="50">
        <f t="shared" si="78"/>
        <v>2.06</v>
      </c>
      <c r="I141" s="9" t="s">
        <v>32</v>
      </c>
      <c r="J141" s="50">
        <v>2.06</v>
      </c>
      <c r="K141" s="9" t="s">
        <v>32</v>
      </c>
      <c r="L141" s="50">
        <v>0</v>
      </c>
      <c r="M141" s="9" t="s">
        <v>32</v>
      </c>
      <c r="N141" s="50">
        <v>0</v>
      </c>
      <c r="O141" s="9" t="s">
        <v>32</v>
      </c>
      <c r="P141" s="50">
        <v>0</v>
      </c>
      <c r="Q141" s="9" t="s">
        <v>32</v>
      </c>
      <c r="R141" s="9" t="s">
        <v>32</v>
      </c>
      <c r="S141" s="9" t="s">
        <v>32</v>
      </c>
      <c r="T141" s="11" t="s">
        <v>185</v>
      </c>
      <c r="U141" s="2" t="str">
        <f t="shared" si="40"/>
        <v>нд</v>
      </c>
    </row>
    <row r="142" spans="1:21" ht="63">
      <c r="A142" s="8" t="s">
        <v>493</v>
      </c>
      <c r="B142" s="43" t="s">
        <v>187</v>
      </c>
      <c r="C142" s="8" t="s">
        <v>188</v>
      </c>
      <c r="D142" s="7">
        <v>0.38800000000000001</v>
      </c>
      <c r="E142" s="7">
        <v>0</v>
      </c>
      <c r="F142" s="50">
        <f t="shared" si="66"/>
        <v>0.38800000000000001</v>
      </c>
      <c r="G142" s="9" t="s">
        <v>32</v>
      </c>
      <c r="H142" s="50">
        <f t="shared" si="78"/>
        <v>0.39</v>
      </c>
      <c r="I142" s="9" t="s">
        <v>32</v>
      </c>
      <c r="J142" s="50">
        <v>0.39</v>
      </c>
      <c r="K142" s="9" t="s">
        <v>32</v>
      </c>
      <c r="L142" s="50">
        <v>0</v>
      </c>
      <c r="M142" s="9" t="s">
        <v>32</v>
      </c>
      <c r="N142" s="50">
        <v>0</v>
      </c>
      <c r="O142" s="9" t="s">
        <v>32</v>
      </c>
      <c r="P142" s="50">
        <v>0</v>
      </c>
      <c r="Q142" s="9" t="s">
        <v>32</v>
      </c>
      <c r="R142" s="9" t="s">
        <v>32</v>
      </c>
      <c r="S142" s="9" t="s">
        <v>32</v>
      </c>
      <c r="T142" s="11" t="s">
        <v>189</v>
      </c>
      <c r="U142" s="2" t="str">
        <f t="shared" si="40"/>
        <v>нд</v>
      </c>
    </row>
    <row r="143" spans="1:21" ht="78.75">
      <c r="A143" s="8" t="s">
        <v>494</v>
      </c>
      <c r="B143" s="43" t="s">
        <v>191</v>
      </c>
      <c r="C143" s="8" t="s">
        <v>192</v>
      </c>
      <c r="D143" s="7">
        <v>0.40500000000000003</v>
      </c>
      <c r="E143" s="7">
        <v>0</v>
      </c>
      <c r="F143" s="50">
        <f t="shared" si="66"/>
        <v>0.40500000000000003</v>
      </c>
      <c r="G143" s="9" t="s">
        <v>32</v>
      </c>
      <c r="H143" s="50">
        <f t="shared" si="78"/>
        <v>0.40799999999999997</v>
      </c>
      <c r="I143" s="9" t="s">
        <v>32</v>
      </c>
      <c r="J143" s="50">
        <v>5.3999999999999999E-2</v>
      </c>
      <c r="K143" s="9" t="s">
        <v>32</v>
      </c>
      <c r="L143" s="50">
        <v>0.35399999999999998</v>
      </c>
      <c r="M143" s="9" t="s">
        <v>32</v>
      </c>
      <c r="N143" s="50">
        <v>0</v>
      </c>
      <c r="O143" s="9" t="s">
        <v>32</v>
      </c>
      <c r="P143" s="50">
        <v>0</v>
      </c>
      <c r="Q143" s="9" t="s">
        <v>32</v>
      </c>
      <c r="R143" s="9" t="s">
        <v>32</v>
      </c>
      <c r="S143" s="9" t="s">
        <v>32</v>
      </c>
      <c r="T143" s="11" t="s">
        <v>193</v>
      </c>
      <c r="U143" s="2" t="str">
        <f t="shared" si="40"/>
        <v>нд</v>
      </c>
    </row>
    <row r="144" spans="1:21" ht="31.5">
      <c r="A144" s="45" t="s">
        <v>195</v>
      </c>
      <c r="B144" s="41" t="s">
        <v>196</v>
      </c>
      <c r="C144" s="45" t="s">
        <v>34</v>
      </c>
      <c r="D144" s="50" t="s">
        <v>32</v>
      </c>
      <c r="E144" s="50" t="s">
        <v>32</v>
      </c>
      <c r="F144" s="50" t="s">
        <v>32</v>
      </c>
      <c r="G144" s="50" t="s">
        <v>32</v>
      </c>
      <c r="H144" s="50" t="s">
        <v>32</v>
      </c>
      <c r="I144" s="50" t="s">
        <v>32</v>
      </c>
      <c r="J144" s="50" t="s">
        <v>32</v>
      </c>
      <c r="K144" s="50" t="s">
        <v>32</v>
      </c>
      <c r="L144" s="50" t="s">
        <v>32</v>
      </c>
      <c r="M144" s="50" t="s">
        <v>32</v>
      </c>
      <c r="N144" s="50" t="s">
        <v>32</v>
      </c>
      <c r="O144" s="50" t="s">
        <v>32</v>
      </c>
      <c r="P144" s="50" t="s">
        <v>32</v>
      </c>
      <c r="Q144" s="50" t="s">
        <v>32</v>
      </c>
      <c r="R144" s="50" t="s">
        <v>32</v>
      </c>
      <c r="S144" s="50" t="s">
        <v>32</v>
      </c>
      <c r="T144" s="72" t="s">
        <v>32</v>
      </c>
      <c r="U144" s="2" t="str">
        <f t="shared" si="40"/>
        <v>нд</v>
      </c>
    </row>
    <row r="145" spans="1:21">
      <c r="A145" s="8" t="s">
        <v>197</v>
      </c>
      <c r="B145" s="51" t="s">
        <v>198</v>
      </c>
      <c r="C145" s="45" t="s">
        <v>34</v>
      </c>
      <c r="D145" s="50">
        <f t="shared" ref="D145:F145" si="80">SUM(D146:D158)</f>
        <v>33.668479999999995</v>
      </c>
      <c r="E145" s="50">
        <f t="shared" si="80"/>
        <v>7.7553400000000003</v>
      </c>
      <c r="F145" s="50">
        <f t="shared" si="80"/>
        <v>25.913139999999995</v>
      </c>
      <c r="G145" s="50">
        <f>SUM(G146:G158)</f>
        <v>5.2999999999999989</v>
      </c>
      <c r="H145" s="50">
        <f t="shared" ref="H145:P145" si="81">SUM(H146:H158)</f>
        <v>9.902000000000001</v>
      </c>
      <c r="I145" s="50">
        <f t="shared" si="81"/>
        <v>0.36</v>
      </c>
      <c r="J145" s="50">
        <f t="shared" si="81"/>
        <v>1.33</v>
      </c>
      <c r="K145" s="50">
        <f t="shared" si="81"/>
        <v>0.36</v>
      </c>
      <c r="L145" s="50">
        <f t="shared" si="81"/>
        <v>2.54</v>
      </c>
      <c r="M145" s="50">
        <f t="shared" si="81"/>
        <v>0.45999999999999996</v>
      </c>
      <c r="N145" s="50">
        <f t="shared" si="81"/>
        <v>3.6399999999999997</v>
      </c>
      <c r="O145" s="50">
        <f t="shared" si="81"/>
        <v>4.12</v>
      </c>
      <c r="P145" s="50">
        <f t="shared" si="81"/>
        <v>2.3919999999999995</v>
      </c>
      <c r="Q145" s="77">
        <f t="shared" ref="Q145" si="82">F145-H145</f>
        <v>16.011139999999994</v>
      </c>
      <c r="R145" s="10">
        <f t="shared" ref="R145" si="83">H145-U145</f>
        <v>4.6020000000000021</v>
      </c>
      <c r="S145" s="72" t="s">
        <v>32</v>
      </c>
      <c r="T145" s="72" t="s">
        <v>32</v>
      </c>
      <c r="U145" s="2">
        <f t="shared" ref="U145:U158" si="84">G145</f>
        <v>5.2999999999999989</v>
      </c>
    </row>
    <row r="146" spans="1:21" ht="47.25">
      <c r="A146" s="8" t="s">
        <v>199</v>
      </c>
      <c r="B146" s="9" t="s">
        <v>221</v>
      </c>
      <c r="C146" s="9" t="s">
        <v>222</v>
      </c>
      <c r="D146" s="7">
        <v>1.79</v>
      </c>
      <c r="E146" s="7">
        <v>0</v>
      </c>
      <c r="F146" s="7">
        <f t="shared" ref="F146:F148" si="85">D146-E146</f>
        <v>1.79</v>
      </c>
      <c r="G146" s="10">
        <f t="shared" ref="G146:G157" si="86">I146+K146+M146+O146</f>
        <v>0.1</v>
      </c>
      <c r="H146" s="7">
        <f t="shared" ref="H146" si="87">J146+L146+N146+P146</f>
        <v>0.36799999999999999</v>
      </c>
      <c r="I146" s="7">
        <v>0</v>
      </c>
      <c r="J146" s="50">
        <v>0</v>
      </c>
      <c r="K146" s="7">
        <v>0</v>
      </c>
      <c r="L146" s="50">
        <v>7.0000000000000007E-2</v>
      </c>
      <c r="M146" s="7">
        <v>0</v>
      </c>
      <c r="N146" s="50">
        <v>0.15</v>
      </c>
      <c r="O146" s="7">
        <v>0.1</v>
      </c>
      <c r="P146" s="50">
        <v>0.14799999999999999</v>
      </c>
      <c r="Q146" s="77">
        <f t="shared" ref="Q146:Q153" si="88">F146-H146</f>
        <v>1.4220000000000002</v>
      </c>
      <c r="R146" s="10">
        <f t="shared" ref="R145:R151" si="89">H146-U146</f>
        <v>0.26800000000000002</v>
      </c>
      <c r="S146" s="10">
        <f>R146/U146</f>
        <v>2.68</v>
      </c>
      <c r="T146" s="78" t="s">
        <v>223</v>
      </c>
      <c r="U146" s="2">
        <f t="shared" si="84"/>
        <v>0.1</v>
      </c>
    </row>
    <row r="147" spans="1:21" ht="47.25">
      <c r="A147" s="8" t="s">
        <v>203</v>
      </c>
      <c r="B147" s="44" t="s">
        <v>378</v>
      </c>
      <c r="C147" s="40" t="s">
        <v>379</v>
      </c>
      <c r="D147" s="19">
        <v>1.484</v>
      </c>
      <c r="E147" s="7">
        <v>0</v>
      </c>
      <c r="F147" s="7">
        <f t="shared" si="85"/>
        <v>1.484</v>
      </c>
      <c r="G147" s="10">
        <f t="shared" si="86"/>
        <v>1.49</v>
      </c>
      <c r="H147" s="10">
        <f t="shared" ref="H147:H148" si="90">J147+L147+N147+P147</f>
        <v>0</v>
      </c>
      <c r="I147" s="10">
        <v>0</v>
      </c>
      <c r="J147" s="77">
        <v>0</v>
      </c>
      <c r="K147" s="10">
        <v>0</v>
      </c>
      <c r="L147" s="77">
        <v>0</v>
      </c>
      <c r="M147" s="10">
        <v>0</v>
      </c>
      <c r="N147" s="77">
        <v>0</v>
      </c>
      <c r="O147" s="59">
        <v>1.49</v>
      </c>
      <c r="P147" s="77">
        <v>0</v>
      </c>
      <c r="Q147" s="77">
        <f t="shared" si="88"/>
        <v>1.484</v>
      </c>
      <c r="R147" s="10">
        <f t="shared" si="89"/>
        <v>-1.49</v>
      </c>
      <c r="S147" s="10">
        <f t="shared" ref="S147:S157" si="91">R147/U147</f>
        <v>-1</v>
      </c>
      <c r="T147" s="11" t="s">
        <v>380</v>
      </c>
      <c r="U147" s="2">
        <f t="shared" si="84"/>
        <v>1.49</v>
      </c>
    </row>
    <row r="148" spans="1:21" ht="47.25">
      <c r="A148" s="8" t="s">
        <v>207</v>
      </c>
      <c r="B148" s="9" t="s">
        <v>221</v>
      </c>
      <c r="C148" s="9" t="s">
        <v>225</v>
      </c>
      <c r="D148" s="7">
        <v>1.79</v>
      </c>
      <c r="E148" s="7">
        <v>0</v>
      </c>
      <c r="F148" s="7">
        <f t="shared" si="85"/>
        <v>1.79</v>
      </c>
      <c r="G148" s="10">
        <f t="shared" si="86"/>
        <v>0.1</v>
      </c>
      <c r="H148" s="7">
        <f t="shared" si="90"/>
        <v>0.36799999999999999</v>
      </c>
      <c r="I148" s="7">
        <v>0</v>
      </c>
      <c r="J148" s="50">
        <v>0</v>
      </c>
      <c r="K148" s="7">
        <v>0</v>
      </c>
      <c r="L148" s="50">
        <v>7.0000000000000007E-2</v>
      </c>
      <c r="M148" s="7">
        <v>0</v>
      </c>
      <c r="N148" s="50">
        <v>0.15</v>
      </c>
      <c r="O148" s="7">
        <v>0.1</v>
      </c>
      <c r="P148" s="50">
        <v>0.14799999999999999</v>
      </c>
      <c r="Q148" s="77">
        <f t="shared" si="88"/>
        <v>1.4220000000000002</v>
      </c>
      <c r="R148" s="10">
        <f t="shared" si="89"/>
        <v>0.26800000000000002</v>
      </c>
      <c r="S148" s="10">
        <f t="shared" si="91"/>
        <v>2.68</v>
      </c>
      <c r="T148" s="11" t="s">
        <v>226</v>
      </c>
      <c r="U148" s="2">
        <f t="shared" si="84"/>
        <v>0.1</v>
      </c>
    </row>
    <row r="149" spans="1:21" ht="31.5">
      <c r="A149" s="8" t="s">
        <v>208</v>
      </c>
      <c r="B149" s="79" t="s">
        <v>200</v>
      </c>
      <c r="C149" s="40" t="s">
        <v>201</v>
      </c>
      <c r="D149" s="19">
        <v>8.0504800000000003</v>
      </c>
      <c r="E149" s="7">
        <v>2.6524700000000001</v>
      </c>
      <c r="F149" s="7">
        <f>D149-E149</f>
        <v>5.3980100000000002</v>
      </c>
      <c r="G149" s="10">
        <f t="shared" si="86"/>
        <v>0.68</v>
      </c>
      <c r="H149" s="7">
        <f>J149+L149+N149+P149</f>
        <v>2.36</v>
      </c>
      <c r="I149" s="7">
        <v>0</v>
      </c>
      <c r="J149" s="50">
        <v>0.59</v>
      </c>
      <c r="K149" s="7">
        <v>0</v>
      </c>
      <c r="L149" s="50">
        <v>0.59</v>
      </c>
      <c r="M149" s="7">
        <v>0</v>
      </c>
      <c r="N149" s="50">
        <v>0.59</v>
      </c>
      <c r="O149" s="59">
        <v>0.68</v>
      </c>
      <c r="P149" s="50">
        <v>0.59</v>
      </c>
      <c r="Q149" s="77">
        <f t="shared" si="88"/>
        <v>3.0380100000000003</v>
      </c>
      <c r="R149" s="10">
        <f t="shared" si="89"/>
        <v>1.6799999999999997</v>
      </c>
      <c r="S149" s="10">
        <f t="shared" si="91"/>
        <v>2.4705882352941169</v>
      </c>
      <c r="T149" s="11" t="s">
        <v>202</v>
      </c>
      <c r="U149" s="2">
        <f t="shared" si="84"/>
        <v>0.68</v>
      </c>
    </row>
    <row r="150" spans="1:21" ht="31.5">
      <c r="A150" s="8" t="s">
        <v>212</v>
      </c>
      <c r="B150" s="53" t="s">
        <v>213</v>
      </c>
      <c r="C150" s="11" t="s">
        <v>214</v>
      </c>
      <c r="D150" s="19">
        <v>1.9990000000000001</v>
      </c>
      <c r="E150" s="7">
        <v>0.55000000000000004</v>
      </c>
      <c r="F150" s="7">
        <f t="shared" ref="F150:F158" si="92">D150-E150</f>
        <v>1.4490000000000001</v>
      </c>
      <c r="G150" s="10">
        <f t="shared" si="86"/>
        <v>0.72</v>
      </c>
      <c r="H150" s="7">
        <f t="shared" ref="H150" si="93">J150+L150+N150+P150</f>
        <v>0.72</v>
      </c>
      <c r="I150" s="7">
        <v>0.18</v>
      </c>
      <c r="J150" s="50">
        <v>0.18</v>
      </c>
      <c r="K150" s="7">
        <v>0.18</v>
      </c>
      <c r="L150" s="50">
        <v>0.18</v>
      </c>
      <c r="M150" s="7">
        <v>0.18</v>
      </c>
      <c r="N150" s="50">
        <v>0.18</v>
      </c>
      <c r="O150" s="7">
        <v>0.18</v>
      </c>
      <c r="P150" s="50">
        <v>0.18</v>
      </c>
      <c r="Q150" s="77">
        <f t="shared" si="88"/>
        <v>0.72900000000000009</v>
      </c>
      <c r="R150" s="10">
        <f t="shared" si="89"/>
        <v>0</v>
      </c>
      <c r="S150" s="10">
        <f t="shared" si="91"/>
        <v>0</v>
      </c>
      <c r="T150" s="11" t="s">
        <v>215</v>
      </c>
      <c r="U150" s="2">
        <f t="shared" si="84"/>
        <v>0.72</v>
      </c>
    </row>
    <row r="151" spans="1:21" ht="47.25">
      <c r="A151" s="8" t="s">
        <v>216</v>
      </c>
      <c r="B151" s="79" t="s">
        <v>204</v>
      </c>
      <c r="C151" s="40" t="s">
        <v>205</v>
      </c>
      <c r="D151" s="19">
        <v>2.35</v>
      </c>
      <c r="E151" s="7">
        <v>1.63287</v>
      </c>
      <c r="F151" s="7">
        <f t="shared" si="92"/>
        <v>0.71713000000000005</v>
      </c>
      <c r="G151" s="10">
        <f t="shared" si="86"/>
        <v>0.72</v>
      </c>
      <c r="H151" s="7">
        <f>J151+L151+N151+P151</f>
        <v>0.72</v>
      </c>
      <c r="I151" s="7">
        <v>0.18</v>
      </c>
      <c r="J151" s="50">
        <v>0.24</v>
      </c>
      <c r="K151" s="7">
        <v>0.18</v>
      </c>
      <c r="L151" s="50">
        <v>0.24</v>
      </c>
      <c r="M151" s="7">
        <v>0.18</v>
      </c>
      <c r="N151" s="50">
        <v>0.24</v>
      </c>
      <c r="O151" s="59">
        <v>0.18</v>
      </c>
      <c r="P151" s="50">
        <v>0</v>
      </c>
      <c r="Q151" s="77">
        <f t="shared" si="88"/>
        <v>-2.8699999999999282E-3</v>
      </c>
      <c r="R151" s="10">
        <f t="shared" si="89"/>
        <v>0</v>
      </c>
      <c r="S151" s="10">
        <f t="shared" si="91"/>
        <v>0</v>
      </c>
      <c r="T151" s="11" t="s">
        <v>206</v>
      </c>
      <c r="U151" s="2">
        <f t="shared" si="84"/>
        <v>0.72</v>
      </c>
    </row>
    <row r="152" spans="1:21" ht="47.25">
      <c r="A152" s="8" t="s">
        <v>220</v>
      </c>
      <c r="B152" s="9" t="s">
        <v>221</v>
      </c>
      <c r="C152" s="9" t="s">
        <v>228</v>
      </c>
      <c r="D152" s="7">
        <v>1.79</v>
      </c>
      <c r="E152" s="7">
        <v>0</v>
      </c>
      <c r="F152" s="7">
        <f t="shared" si="92"/>
        <v>1.79</v>
      </c>
      <c r="G152" s="10">
        <f t="shared" si="86"/>
        <v>0.1</v>
      </c>
      <c r="H152" s="7">
        <f t="shared" ref="H152:H153" si="94">J152+L152+N152+P152</f>
        <v>0.36799999999999999</v>
      </c>
      <c r="I152" s="7">
        <v>0</v>
      </c>
      <c r="J152" s="50">
        <v>0</v>
      </c>
      <c r="K152" s="7">
        <v>0</v>
      </c>
      <c r="L152" s="50">
        <v>7.0000000000000007E-2</v>
      </c>
      <c r="M152" s="7">
        <v>0</v>
      </c>
      <c r="N152" s="50">
        <v>0.15</v>
      </c>
      <c r="O152" s="7">
        <v>0.1</v>
      </c>
      <c r="P152" s="50">
        <v>0.14799999999999999</v>
      </c>
      <c r="Q152" s="77">
        <f t="shared" si="88"/>
        <v>1.4220000000000002</v>
      </c>
      <c r="R152" s="10">
        <f t="shared" ref="R152:R156" si="95">H152-U152</f>
        <v>0.26800000000000002</v>
      </c>
      <c r="S152" s="10">
        <f t="shared" si="91"/>
        <v>2.68</v>
      </c>
      <c r="T152" s="11" t="s">
        <v>229</v>
      </c>
      <c r="U152" s="2">
        <f t="shared" si="84"/>
        <v>0.1</v>
      </c>
    </row>
    <row r="153" spans="1:21" ht="47.25">
      <c r="A153" s="8" t="s">
        <v>224</v>
      </c>
      <c r="B153" s="9" t="s">
        <v>221</v>
      </c>
      <c r="C153" s="9" t="s">
        <v>231</v>
      </c>
      <c r="D153" s="7">
        <v>1.79</v>
      </c>
      <c r="E153" s="7">
        <v>0</v>
      </c>
      <c r="F153" s="7">
        <f t="shared" si="92"/>
        <v>1.79</v>
      </c>
      <c r="G153" s="10">
        <f t="shared" si="86"/>
        <v>0.1</v>
      </c>
      <c r="H153" s="7">
        <f t="shared" si="94"/>
        <v>0.36799999999999999</v>
      </c>
      <c r="I153" s="7">
        <v>0</v>
      </c>
      <c r="J153" s="50">
        <v>0</v>
      </c>
      <c r="K153" s="7">
        <v>0</v>
      </c>
      <c r="L153" s="50">
        <v>7.0000000000000007E-2</v>
      </c>
      <c r="M153" s="7">
        <v>0</v>
      </c>
      <c r="N153" s="50">
        <v>0.15</v>
      </c>
      <c r="O153" s="7">
        <v>0.1</v>
      </c>
      <c r="P153" s="50">
        <v>0.14799999999999999</v>
      </c>
      <c r="Q153" s="77">
        <f t="shared" si="88"/>
        <v>1.4220000000000002</v>
      </c>
      <c r="R153" s="10">
        <f t="shared" si="95"/>
        <v>0.26800000000000002</v>
      </c>
      <c r="S153" s="10">
        <f t="shared" si="91"/>
        <v>2.68</v>
      </c>
      <c r="T153" s="11" t="s">
        <v>232</v>
      </c>
      <c r="U153" s="2">
        <f t="shared" si="84"/>
        <v>0.1</v>
      </c>
    </row>
    <row r="154" spans="1:21" ht="31.5">
      <c r="A154" s="8" t="s">
        <v>227</v>
      </c>
      <c r="B154" s="54" t="s">
        <v>209</v>
      </c>
      <c r="C154" s="40" t="s">
        <v>210</v>
      </c>
      <c r="D154" s="19">
        <v>0.1</v>
      </c>
      <c r="E154" s="7">
        <v>0</v>
      </c>
      <c r="F154" s="7">
        <f t="shared" si="92"/>
        <v>0.1</v>
      </c>
      <c r="G154" s="10">
        <f t="shared" si="86"/>
        <v>0.1</v>
      </c>
      <c r="H154" s="7">
        <f t="shared" ref="H154:H155" si="96">J154+L154+N154+P154</f>
        <v>0.23</v>
      </c>
      <c r="I154" s="7">
        <v>0</v>
      </c>
      <c r="J154" s="50">
        <v>0</v>
      </c>
      <c r="K154" s="7">
        <v>0</v>
      </c>
      <c r="L154" s="50">
        <v>0</v>
      </c>
      <c r="M154" s="7">
        <v>0.1</v>
      </c>
      <c r="N154" s="50">
        <v>0.23</v>
      </c>
      <c r="O154" s="59">
        <v>0</v>
      </c>
      <c r="P154" s="50">
        <v>0</v>
      </c>
      <c r="Q154" s="77">
        <f t="shared" ref="Q154" si="97">F154-H154</f>
        <v>-0.13</v>
      </c>
      <c r="R154" s="10">
        <f t="shared" si="95"/>
        <v>0.13</v>
      </c>
      <c r="S154" s="10">
        <f t="shared" si="91"/>
        <v>1.3</v>
      </c>
      <c r="T154" s="11" t="s">
        <v>211</v>
      </c>
      <c r="U154" s="2">
        <f t="shared" si="84"/>
        <v>0.1</v>
      </c>
    </row>
    <row r="155" spans="1:21" ht="47.25">
      <c r="A155" s="8" t="s">
        <v>230</v>
      </c>
      <c r="B155" s="60" t="s">
        <v>234</v>
      </c>
      <c r="C155" s="61" t="s">
        <v>235</v>
      </c>
      <c r="D155" s="7">
        <v>6.7249999999999996</v>
      </c>
      <c r="E155" s="7">
        <v>0</v>
      </c>
      <c r="F155" s="7">
        <f t="shared" si="92"/>
        <v>6.7249999999999996</v>
      </c>
      <c r="G155" s="10">
        <f t="shared" si="86"/>
        <v>0.6</v>
      </c>
      <c r="H155" s="7">
        <f t="shared" si="96"/>
        <v>3.3100000000000005</v>
      </c>
      <c r="I155" s="7">
        <v>0</v>
      </c>
      <c r="J155" s="50">
        <v>0</v>
      </c>
      <c r="K155" s="7">
        <v>0</v>
      </c>
      <c r="L155" s="50">
        <v>1.25</v>
      </c>
      <c r="M155" s="7">
        <v>0</v>
      </c>
      <c r="N155" s="50">
        <v>1.03</v>
      </c>
      <c r="O155" s="7">
        <v>0.6</v>
      </c>
      <c r="P155" s="50">
        <v>1.03</v>
      </c>
      <c r="Q155" s="77">
        <f t="shared" ref="Q155:Q156" si="98">F155-H155</f>
        <v>3.4149999999999991</v>
      </c>
      <c r="R155" s="10">
        <f t="shared" si="95"/>
        <v>2.7100000000000004</v>
      </c>
      <c r="S155" s="10">
        <f t="shared" si="91"/>
        <v>4.5166666666666675</v>
      </c>
      <c r="T155" s="11" t="s">
        <v>236</v>
      </c>
      <c r="U155" s="2">
        <f t="shared" si="84"/>
        <v>0.6</v>
      </c>
    </row>
    <row r="156" spans="1:21" ht="31.5">
      <c r="A156" s="8" t="s">
        <v>233</v>
      </c>
      <c r="B156" s="80" t="s">
        <v>217</v>
      </c>
      <c r="C156" s="47" t="s">
        <v>218</v>
      </c>
      <c r="D156" s="19">
        <v>0.49</v>
      </c>
      <c r="E156" s="7">
        <v>0</v>
      </c>
      <c r="F156" s="7">
        <f t="shared" si="92"/>
        <v>0.49</v>
      </c>
      <c r="G156" s="10">
        <f t="shared" si="86"/>
        <v>0.49</v>
      </c>
      <c r="H156" s="7">
        <f t="shared" ref="H156:H158" si="99">J156+L156+N156+P156</f>
        <v>0.62</v>
      </c>
      <c r="I156" s="7">
        <v>0</v>
      </c>
      <c r="J156" s="50">
        <v>0.32</v>
      </c>
      <c r="K156" s="7">
        <v>0</v>
      </c>
      <c r="L156" s="50">
        <v>0</v>
      </c>
      <c r="M156" s="7">
        <v>0</v>
      </c>
      <c r="N156" s="50">
        <v>0.3</v>
      </c>
      <c r="O156" s="7">
        <v>0.49</v>
      </c>
      <c r="P156" s="50">
        <v>0</v>
      </c>
      <c r="Q156" s="77">
        <f t="shared" si="98"/>
        <v>-0.13</v>
      </c>
      <c r="R156" s="10">
        <f t="shared" si="95"/>
        <v>0.13</v>
      </c>
      <c r="S156" s="10">
        <f t="shared" si="91"/>
        <v>0.26530612244897961</v>
      </c>
      <c r="T156" s="81" t="s">
        <v>219</v>
      </c>
      <c r="U156" s="2">
        <f t="shared" si="84"/>
        <v>0.49</v>
      </c>
    </row>
    <row r="157" spans="1:21" ht="47.25">
      <c r="A157" s="8" t="s">
        <v>292</v>
      </c>
      <c r="B157" s="79" t="s">
        <v>381</v>
      </c>
      <c r="C157" s="53" t="s">
        <v>382</v>
      </c>
      <c r="D157" s="7">
        <v>1.79</v>
      </c>
      <c r="E157" s="7">
        <v>0</v>
      </c>
      <c r="F157" s="7">
        <f t="shared" si="92"/>
        <v>1.79</v>
      </c>
      <c r="G157" s="10">
        <f t="shared" si="86"/>
        <v>0.1</v>
      </c>
      <c r="H157" s="7">
        <f t="shared" si="99"/>
        <v>0</v>
      </c>
      <c r="I157" s="7">
        <v>0</v>
      </c>
      <c r="J157" s="50">
        <v>0</v>
      </c>
      <c r="K157" s="7">
        <v>0</v>
      </c>
      <c r="L157" s="50">
        <v>0</v>
      </c>
      <c r="M157" s="7">
        <v>0</v>
      </c>
      <c r="N157" s="50">
        <v>0</v>
      </c>
      <c r="O157" s="7">
        <v>0.1</v>
      </c>
      <c r="P157" s="50">
        <v>0</v>
      </c>
      <c r="Q157" s="77">
        <f t="shared" ref="Q157" si="100">F157-H157</f>
        <v>1.79</v>
      </c>
      <c r="R157" s="10">
        <f>H157-U157</f>
        <v>-0.1</v>
      </c>
      <c r="S157" s="10">
        <f t="shared" si="91"/>
        <v>-1</v>
      </c>
      <c r="T157" s="78" t="s">
        <v>223</v>
      </c>
      <c r="U157" s="2">
        <f t="shared" si="84"/>
        <v>0.1</v>
      </c>
    </row>
    <row r="158" spans="1:21" ht="31.5">
      <c r="A158" s="8" t="s">
        <v>383</v>
      </c>
      <c r="B158" s="11" t="s">
        <v>280</v>
      </c>
      <c r="C158" s="11" t="s">
        <v>279</v>
      </c>
      <c r="D158" s="19">
        <v>3.52</v>
      </c>
      <c r="E158" s="7">
        <v>2.92</v>
      </c>
      <c r="F158" s="7">
        <f t="shared" si="92"/>
        <v>0.60000000000000009</v>
      </c>
      <c r="G158" s="7" t="s">
        <v>32</v>
      </c>
      <c r="H158" s="7">
        <f t="shared" si="99"/>
        <v>0.47</v>
      </c>
      <c r="I158" s="7" t="s">
        <v>32</v>
      </c>
      <c r="J158" s="50">
        <v>0</v>
      </c>
      <c r="K158" s="7" t="s">
        <v>32</v>
      </c>
      <c r="L158" s="50">
        <v>0</v>
      </c>
      <c r="M158" s="7" t="s">
        <v>32</v>
      </c>
      <c r="N158" s="50">
        <v>0.47</v>
      </c>
      <c r="O158" s="7" t="s">
        <v>32</v>
      </c>
      <c r="P158" s="50">
        <v>0</v>
      </c>
      <c r="Q158" s="9" t="s">
        <v>32</v>
      </c>
      <c r="R158" s="9" t="s">
        <v>32</v>
      </c>
      <c r="S158" s="9" t="s">
        <v>32</v>
      </c>
      <c r="T158" s="11" t="s">
        <v>211</v>
      </c>
      <c r="U158" s="2" t="str">
        <f t="shared" si="84"/>
        <v>нд</v>
      </c>
    </row>
  </sheetData>
  <mergeCells count="25">
    <mergeCell ref="J9:K9"/>
    <mergeCell ref="R2:T2"/>
    <mergeCell ref="A3:T3"/>
    <mergeCell ref="G4:H4"/>
    <mergeCell ref="I4:J4"/>
    <mergeCell ref="G7:O7"/>
    <mergeCell ref="H11:P11"/>
    <mergeCell ref="A14:A16"/>
    <mergeCell ref="B14:B16"/>
    <mergeCell ref="C14:C16"/>
    <mergeCell ref="D14:D16"/>
    <mergeCell ref="E14:E16"/>
    <mergeCell ref="F14:F16"/>
    <mergeCell ref="G14:P14"/>
    <mergeCell ref="G15:H15"/>
    <mergeCell ref="I15:J15"/>
    <mergeCell ref="K15:L15"/>
    <mergeCell ref="M15:N15"/>
    <mergeCell ref="O15:P15"/>
    <mergeCell ref="S15:S16"/>
    <mergeCell ref="Q14:Q16"/>
    <mergeCell ref="R14:S14"/>
    <mergeCell ref="T14:T16"/>
    <mergeCell ref="U14:U16"/>
    <mergeCell ref="R15:R1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108 B54 B68">
      <formula1>900</formula1>
    </dataValidation>
  </dataValidations>
  <pageMargins left="0.39370078740157483" right="0.39370078740157483" top="0" bottom="0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2025-02-13T13:24:47Z</cp:lastPrinted>
  <dcterms:created xsi:type="dcterms:W3CDTF">2024-08-26T09:06:43Z</dcterms:created>
  <dcterms:modified xsi:type="dcterms:W3CDTF">2025-02-14T07:47:47Z</dcterms:modified>
</cp:coreProperties>
</file>