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 ТЭК\2024г\ЕЖЕКВАРТАЛЬНЫЙ ОТЧЕТ ЗА 2024г (по 320)\4_ОТЧЕТ за 12 месяцев 2024г\J0214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96" i="1" l="1"/>
  <c r="AG96" i="1"/>
  <c r="AH96" i="1"/>
  <c r="AI96" i="1"/>
  <c r="AE96" i="1" l="1"/>
  <c r="AY96" i="1"/>
  <c r="AB24" i="1"/>
  <c r="Y24" i="1" s="1"/>
  <c r="AB23" i="1"/>
  <c r="Y23" i="1" s="1"/>
  <c r="AY148" i="1" l="1"/>
  <c r="AY149" i="1"/>
  <c r="AY150" i="1"/>
  <c r="AY151" i="1"/>
  <c r="AY152" i="1"/>
  <c r="AY153" i="1"/>
  <c r="AY154" i="1"/>
  <c r="AY155" i="1"/>
  <c r="AY156" i="1"/>
  <c r="AY157" i="1"/>
  <c r="AY158" i="1"/>
  <c r="AY159" i="1"/>
  <c r="AY147" i="1"/>
  <c r="AY38" i="1" l="1"/>
  <c r="AY39" i="1"/>
  <c r="AY40" i="1"/>
  <c r="AY41" i="1"/>
  <c r="AY36" i="1"/>
  <c r="AZ37" i="1"/>
  <c r="AY37" i="1" s="1"/>
  <c r="AY27" i="1"/>
  <c r="AY28" i="1"/>
  <c r="AY29" i="1"/>
  <c r="AY30" i="1"/>
  <c r="AY31" i="1"/>
  <c r="AY32" i="1"/>
  <c r="AY26" i="1"/>
  <c r="G40" i="1"/>
  <c r="H40" i="1"/>
  <c r="I40" i="1"/>
  <c r="F37" i="1"/>
  <c r="G37" i="1"/>
  <c r="H37" i="1"/>
  <c r="I37" i="1"/>
  <c r="F38" i="1"/>
  <c r="G38" i="1"/>
  <c r="H38" i="1"/>
  <c r="I38" i="1"/>
  <c r="F39" i="1"/>
  <c r="G39" i="1"/>
  <c r="H39" i="1"/>
  <c r="I39" i="1"/>
  <c r="F40" i="1"/>
  <c r="F41" i="1"/>
  <c r="G41" i="1"/>
  <c r="H41" i="1"/>
  <c r="I41" i="1"/>
  <c r="E28" i="1"/>
  <c r="F28" i="1"/>
  <c r="G28" i="1"/>
  <c r="F29" i="1"/>
  <c r="G29" i="1"/>
  <c r="F30" i="1"/>
  <c r="F31" i="1"/>
  <c r="E32" i="1"/>
  <c r="F32" i="1"/>
  <c r="G32" i="1"/>
  <c r="E41" i="1" l="1"/>
  <c r="E38" i="1"/>
  <c r="E40" i="1"/>
  <c r="E39" i="1"/>
  <c r="E37" i="1"/>
  <c r="F120" i="1"/>
  <c r="G120" i="1"/>
  <c r="H120" i="1"/>
  <c r="I120" i="1"/>
  <c r="J120" i="1"/>
  <c r="O120" i="1"/>
  <c r="T120" i="1"/>
  <c r="AF120" i="1"/>
  <c r="AG120" i="1"/>
  <c r="AH120" i="1"/>
  <c r="AI120" i="1"/>
  <c r="AO120" i="1"/>
  <c r="AT120" i="1"/>
  <c r="AY120" i="1"/>
  <c r="F121" i="1"/>
  <c r="G121" i="1"/>
  <c r="H121" i="1"/>
  <c r="I121" i="1"/>
  <c r="J121" i="1"/>
  <c r="E121" i="1" s="1"/>
  <c r="O121" i="1"/>
  <c r="T121" i="1"/>
  <c r="AF121" i="1"/>
  <c r="AG121" i="1"/>
  <c r="AH121" i="1"/>
  <c r="AI121" i="1"/>
  <c r="AO121" i="1"/>
  <c r="AT121" i="1"/>
  <c r="AY121" i="1"/>
  <c r="F122" i="1"/>
  <c r="G122" i="1"/>
  <c r="H122" i="1"/>
  <c r="I122" i="1"/>
  <c r="J122" i="1"/>
  <c r="O122" i="1"/>
  <c r="T122" i="1"/>
  <c r="AF122" i="1"/>
  <c r="AG122" i="1"/>
  <c r="AH122" i="1"/>
  <c r="AI122" i="1"/>
  <c r="AO122" i="1"/>
  <c r="AT122" i="1"/>
  <c r="AY122" i="1"/>
  <c r="F123" i="1"/>
  <c r="G123" i="1"/>
  <c r="H123" i="1"/>
  <c r="I123" i="1"/>
  <c r="J123" i="1"/>
  <c r="O123" i="1"/>
  <c r="T123" i="1"/>
  <c r="AF123" i="1"/>
  <c r="AG123" i="1"/>
  <c r="AH123" i="1"/>
  <c r="AI123" i="1"/>
  <c r="AO123" i="1"/>
  <c r="AE123" i="1" s="1"/>
  <c r="AT123" i="1"/>
  <c r="AY123" i="1"/>
  <c r="E122" i="1" l="1"/>
  <c r="AE120" i="1"/>
  <c r="AE122" i="1"/>
  <c r="E123" i="1"/>
  <c r="E120" i="1"/>
  <c r="AE121" i="1"/>
  <c r="AF159" i="1"/>
  <c r="AG159" i="1"/>
  <c r="AH159" i="1"/>
  <c r="AI159" i="1"/>
  <c r="AJ159" i="1"/>
  <c r="AO159" i="1"/>
  <c r="AT159" i="1"/>
  <c r="J159" i="1"/>
  <c r="O159" i="1"/>
  <c r="T159" i="1"/>
  <c r="F159" i="1"/>
  <c r="G159" i="1"/>
  <c r="H159" i="1"/>
  <c r="I159" i="1"/>
  <c r="K95" i="1"/>
  <c r="L95" i="1"/>
  <c r="N95" i="1"/>
  <c r="P95" i="1"/>
  <c r="Q95" i="1"/>
  <c r="R95" i="1"/>
  <c r="S95" i="1"/>
  <c r="U95" i="1"/>
  <c r="V95" i="1"/>
  <c r="W95" i="1"/>
  <c r="X95" i="1"/>
  <c r="Z95" i="1"/>
  <c r="AA95" i="1"/>
  <c r="AB95" i="1"/>
  <c r="AC95" i="1"/>
  <c r="AD95" i="1"/>
  <c r="AK95" i="1"/>
  <c r="AL95" i="1"/>
  <c r="AM95" i="1"/>
  <c r="AN95" i="1"/>
  <c r="AP95" i="1"/>
  <c r="AQ95" i="1"/>
  <c r="AR95" i="1"/>
  <c r="AS95" i="1"/>
  <c r="AU95" i="1"/>
  <c r="AV95" i="1"/>
  <c r="AW95" i="1"/>
  <c r="AZ95" i="1"/>
  <c r="BA95" i="1"/>
  <c r="BB95" i="1"/>
  <c r="BC95" i="1"/>
  <c r="D95" i="1"/>
  <c r="D25" i="1"/>
  <c r="N25" i="1"/>
  <c r="P25" i="1"/>
  <c r="Q25" i="1"/>
  <c r="R25" i="1"/>
  <c r="S25" i="1"/>
  <c r="U25" i="1"/>
  <c r="V25" i="1"/>
  <c r="W25" i="1"/>
  <c r="X25" i="1"/>
  <c r="Z25" i="1"/>
  <c r="AA25" i="1"/>
  <c r="AB25" i="1"/>
  <c r="AC25" i="1"/>
  <c r="AD25" i="1"/>
  <c r="AK25" i="1"/>
  <c r="AL25" i="1"/>
  <c r="AM25" i="1"/>
  <c r="AN25" i="1"/>
  <c r="E159" i="1" l="1"/>
  <c r="AE159" i="1"/>
  <c r="AJ144" i="1" l="1"/>
  <c r="AJ143" i="1"/>
  <c r="AJ142" i="1"/>
  <c r="O142" i="1"/>
  <c r="AJ138" i="1"/>
  <c r="AK138" i="1"/>
  <c r="AF103" i="1"/>
  <c r="AG103" i="1"/>
  <c r="AH103" i="1"/>
  <c r="AI103" i="1"/>
  <c r="AO103" i="1"/>
  <c r="AT103" i="1"/>
  <c r="AY103" i="1"/>
  <c r="AF104" i="1"/>
  <c r="AG104" i="1"/>
  <c r="AH104" i="1"/>
  <c r="AI104" i="1"/>
  <c r="AO104" i="1"/>
  <c r="AT104" i="1"/>
  <c r="AY104" i="1"/>
  <c r="AF105" i="1"/>
  <c r="AG105" i="1"/>
  <c r="AH105" i="1"/>
  <c r="AI105" i="1"/>
  <c r="AO105" i="1"/>
  <c r="AT105" i="1"/>
  <c r="AY105" i="1"/>
  <c r="AF106" i="1"/>
  <c r="AG106" i="1"/>
  <c r="AH106" i="1"/>
  <c r="AI106" i="1"/>
  <c r="AO106" i="1"/>
  <c r="AE106" i="1" s="1"/>
  <c r="AT106" i="1"/>
  <c r="AY106" i="1"/>
  <c r="AF107" i="1"/>
  <c r="AG107" i="1"/>
  <c r="AH107" i="1"/>
  <c r="AI107" i="1"/>
  <c r="AO107" i="1"/>
  <c r="AT107" i="1"/>
  <c r="AY107" i="1"/>
  <c r="AF108" i="1"/>
  <c r="AG108" i="1"/>
  <c r="AH108" i="1"/>
  <c r="AI108" i="1"/>
  <c r="AO108" i="1"/>
  <c r="AT108" i="1"/>
  <c r="AY108" i="1"/>
  <c r="AF109" i="1"/>
  <c r="AG109" i="1"/>
  <c r="AH109" i="1"/>
  <c r="AI109" i="1"/>
  <c r="AO109" i="1"/>
  <c r="AT109" i="1"/>
  <c r="AY109" i="1"/>
  <c r="AF110" i="1"/>
  <c r="AG110" i="1"/>
  <c r="AH110" i="1"/>
  <c r="AI110" i="1"/>
  <c r="AO110" i="1"/>
  <c r="AE110" i="1" s="1"/>
  <c r="AT110" i="1"/>
  <c r="AY110" i="1"/>
  <c r="AF111" i="1"/>
  <c r="AG111" i="1"/>
  <c r="AH111" i="1"/>
  <c r="AI111" i="1"/>
  <c r="AO111" i="1"/>
  <c r="AT111" i="1"/>
  <c r="AY111" i="1"/>
  <c r="AF112" i="1"/>
  <c r="AG112" i="1"/>
  <c r="AH112" i="1"/>
  <c r="AI112" i="1"/>
  <c r="AO112" i="1"/>
  <c r="AT112" i="1"/>
  <c r="AY112" i="1"/>
  <c r="AF113" i="1"/>
  <c r="AG113" i="1"/>
  <c r="AH113" i="1"/>
  <c r="AI113" i="1"/>
  <c r="AO113" i="1"/>
  <c r="AT113" i="1"/>
  <c r="AY113" i="1"/>
  <c r="AF114" i="1"/>
  <c r="AG114" i="1"/>
  <c r="AH114" i="1"/>
  <c r="AI114" i="1"/>
  <c r="AO114" i="1"/>
  <c r="AE114" i="1" s="1"/>
  <c r="AT114" i="1"/>
  <c r="AY114" i="1"/>
  <c r="AF115" i="1"/>
  <c r="AG115" i="1"/>
  <c r="AH115" i="1"/>
  <c r="AI115" i="1"/>
  <c r="AO115" i="1"/>
  <c r="AT115" i="1"/>
  <c r="AY115" i="1"/>
  <c r="AF116" i="1"/>
  <c r="AG116" i="1"/>
  <c r="AH116" i="1"/>
  <c r="AI116" i="1"/>
  <c r="AO116" i="1"/>
  <c r="AT116" i="1"/>
  <c r="AY116" i="1"/>
  <c r="AF117" i="1"/>
  <c r="AG117" i="1"/>
  <c r="AH117" i="1"/>
  <c r="AI117" i="1"/>
  <c r="AO117" i="1"/>
  <c r="AT117" i="1"/>
  <c r="AY117" i="1"/>
  <c r="AF118" i="1"/>
  <c r="AG118" i="1"/>
  <c r="AH118" i="1"/>
  <c r="AI118" i="1"/>
  <c r="AO118" i="1"/>
  <c r="AT118" i="1"/>
  <c r="AY118" i="1"/>
  <c r="AF119" i="1"/>
  <c r="AG119" i="1"/>
  <c r="AH119" i="1"/>
  <c r="AI119" i="1"/>
  <c r="AO119" i="1"/>
  <c r="AT119" i="1"/>
  <c r="AY119" i="1"/>
  <c r="AF124" i="1"/>
  <c r="AG124" i="1"/>
  <c r="AH124" i="1"/>
  <c r="AI124" i="1"/>
  <c r="AO124" i="1"/>
  <c r="AT124" i="1"/>
  <c r="AY124" i="1"/>
  <c r="AF125" i="1"/>
  <c r="AG125" i="1"/>
  <c r="AH125" i="1"/>
  <c r="AI125" i="1"/>
  <c r="AO125" i="1"/>
  <c r="AT125" i="1"/>
  <c r="AY125" i="1"/>
  <c r="AF126" i="1"/>
  <c r="AG126" i="1"/>
  <c r="AH126" i="1"/>
  <c r="AI126" i="1"/>
  <c r="AO126" i="1"/>
  <c r="AE126" i="1" s="1"/>
  <c r="AT126" i="1"/>
  <c r="AY126" i="1"/>
  <c r="AF127" i="1"/>
  <c r="AG127" i="1"/>
  <c r="AH127" i="1"/>
  <c r="AI127" i="1"/>
  <c r="AO127" i="1"/>
  <c r="AT127" i="1"/>
  <c r="AY127" i="1"/>
  <c r="AF128" i="1"/>
  <c r="AG128" i="1"/>
  <c r="AH128" i="1"/>
  <c r="AI128" i="1"/>
  <c r="AO128" i="1"/>
  <c r="AT128" i="1"/>
  <c r="AY128" i="1"/>
  <c r="AF129" i="1"/>
  <c r="AG129" i="1"/>
  <c r="AH129" i="1"/>
  <c r="AI129" i="1"/>
  <c r="AO129" i="1"/>
  <c r="AT129" i="1"/>
  <c r="AY129" i="1"/>
  <c r="AF130" i="1"/>
  <c r="AG130" i="1"/>
  <c r="AH130" i="1"/>
  <c r="AI130" i="1"/>
  <c r="AO130" i="1"/>
  <c r="AT130" i="1"/>
  <c r="AY130" i="1"/>
  <c r="AF131" i="1"/>
  <c r="AG131" i="1"/>
  <c r="AH131" i="1"/>
  <c r="AI131" i="1"/>
  <c r="AO131" i="1"/>
  <c r="AT131" i="1"/>
  <c r="AY131" i="1"/>
  <c r="AF132" i="1"/>
  <c r="AG132" i="1"/>
  <c r="AH132" i="1"/>
  <c r="AI132" i="1"/>
  <c r="AO132" i="1"/>
  <c r="AT132" i="1"/>
  <c r="AY132" i="1"/>
  <c r="AF133" i="1"/>
  <c r="AG133" i="1"/>
  <c r="AH133" i="1"/>
  <c r="AI133" i="1"/>
  <c r="AO133" i="1"/>
  <c r="AT133" i="1"/>
  <c r="AY133" i="1"/>
  <c r="AF134" i="1"/>
  <c r="AG134" i="1"/>
  <c r="AH134" i="1"/>
  <c r="AI134" i="1"/>
  <c r="AO134" i="1"/>
  <c r="AE134" i="1" s="1"/>
  <c r="AT134" i="1"/>
  <c r="AY134" i="1"/>
  <c r="AF135" i="1"/>
  <c r="AG135" i="1"/>
  <c r="AH135" i="1"/>
  <c r="AI135" i="1"/>
  <c r="AO135" i="1"/>
  <c r="AT135" i="1"/>
  <c r="AY135" i="1"/>
  <c r="AF136" i="1"/>
  <c r="AG136" i="1"/>
  <c r="AH136" i="1"/>
  <c r="AI136" i="1"/>
  <c r="AO136" i="1"/>
  <c r="AT136" i="1"/>
  <c r="AY136" i="1"/>
  <c r="AF137" i="1"/>
  <c r="AG137" i="1"/>
  <c r="AH137" i="1"/>
  <c r="AI137" i="1"/>
  <c r="AO137" i="1"/>
  <c r="AT137" i="1"/>
  <c r="AY137" i="1"/>
  <c r="AF138" i="1"/>
  <c r="AG138" i="1"/>
  <c r="AH138" i="1"/>
  <c r="AI138" i="1"/>
  <c r="AO138" i="1"/>
  <c r="AE138" i="1" s="1"/>
  <c r="AT138" i="1"/>
  <c r="AY138" i="1"/>
  <c r="AF139" i="1"/>
  <c r="AG139" i="1"/>
  <c r="AH139" i="1"/>
  <c r="AI139" i="1"/>
  <c r="AO139" i="1"/>
  <c r="AT139" i="1"/>
  <c r="AY139" i="1"/>
  <c r="AF140" i="1"/>
  <c r="AG140" i="1"/>
  <c r="AH140" i="1"/>
  <c r="AI140" i="1"/>
  <c r="AO140" i="1"/>
  <c r="AT140" i="1"/>
  <c r="AY140" i="1"/>
  <c r="AF141" i="1"/>
  <c r="AG141" i="1"/>
  <c r="AH141" i="1"/>
  <c r="AI141" i="1"/>
  <c r="AO141" i="1"/>
  <c r="AT141" i="1"/>
  <c r="AY141" i="1"/>
  <c r="AF142" i="1"/>
  <c r="AG142" i="1"/>
  <c r="AH142" i="1"/>
  <c r="AI142" i="1"/>
  <c r="AO142" i="1"/>
  <c r="AE142" i="1" s="1"/>
  <c r="AT142" i="1"/>
  <c r="AY142" i="1"/>
  <c r="AF143" i="1"/>
  <c r="AG143" i="1"/>
  <c r="AH143" i="1"/>
  <c r="AI143" i="1"/>
  <c r="AO143" i="1"/>
  <c r="AT143" i="1"/>
  <c r="AY143" i="1"/>
  <c r="AF144" i="1"/>
  <c r="AG144" i="1"/>
  <c r="AH144" i="1"/>
  <c r="AI144" i="1"/>
  <c r="AO144" i="1"/>
  <c r="AT144" i="1"/>
  <c r="AY144" i="1"/>
  <c r="F103" i="1"/>
  <c r="G103" i="1"/>
  <c r="H103" i="1"/>
  <c r="I103" i="1"/>
  <c r="J103" i="1"/>
  <c r="O103" i="1"/>
  <c r="T103" i="1"/>
  <c r="F104" i="1"/>
  <c r="G104" i="1"/>
  <c r="H104" i="1"/>
  <c r="I104" i="1"/>
  <c r="J104" i="1"/>
  <c r="O104" i="1"/>
  <c r="T104" i="1"/>
  <c r="F105" i="1"/>
  <c r="G105" i="1"/>
  <c r="H105" i="1"/>
  <c r="I105" i="1"/>
  <c r="J105" i="1"/>
  <c r="O105" i="1"/>
  <c r="T105" i="1"/>
  <c r="F106" i="1"/>
  <c r="G106" i="1"/>
  <c r="H106" i="1"/>
  <c r="I106" i="1"/>
  <c r="J106" i="1"/>
  <c r="O106" i="1"/>
  <c r="T106" i="1"/>
  <c r="F107" i="1"/>
  <c r="G107" i="1"/>
  <c r="H107" i="1"/>
  <c r="I107" i="1"/>
  <c r="J107" i="1"/>
  <c r="O107" i="1"/>
  <c r="T107" i="1"/>
  <c r="F108" i="1"/>
  <c r="G108" i="1"/>
  <c r="H108" i="1"/>
  <c r="I108" i="1"/>
  <c r="J108" i="1"/>
  <c r="O108" i="1"/>
  <c r="T108" i="1"/>
  <c r="F109" i="1"/>
  <c r="G109" i="1"/>
  <c r="H109" i="1"/>
  <c r="I109" i="1"/>
  <c r="J109" i="1"/>
  <c r="O109" i="1"/>
  <c r="T109" i="1"/>
  <c r="F110" i="1"/>
  <c r="G110" i="1"/>
  <c r="H110" i="1"/>
  <c r="I110" i="1"/>
  <c r="J110" i="1"/>
  <c r="O110" i="1"/>
  <c r="T110" i="1"/>
  <c r="F111" i="1"/>
  <c r="G111" i="1"/>
  <c r="H111" i="1"/>
  <c r="I111" i="1"/>
  <c r="J111" i="1"/>
  <c r="O111" i="1"/>
  <c r="T111" i="1"/>
  <c r="F112" i="1"/>
  <c r="G112" i="1"/>
  <c r="H112" i="1"/>
  <c r="I112" i="1"/>
  <c r="J112" i="1"/>
  <c r="O112" i="1"/>
  <c r="T112" i="1"/>
  <c r="F113" i="1"/>
  <c r="G113" i="1"/>
  <c r="H113" i="1"/>
  <c r="I113" i="1"/>
  <c r="J113" i="1"/>
  <c r="O113" i="1"/>
  <c r="T113" i="1"/>
  <c r="F114" i="1"/>
  <c r="G114" i="1"/>
  <c r="H114" i="1"/>
  <c r="I114" i="1"/>
  <c r="J114" i="1"/>
  <c r="O114" i="1"/>
  <c r="T114" i="1"/>
  <c r="F115" i="1"/>
  <c r="G115" i="1"/>
  <c r="H115" i="1"/>
  <c r="I115" i="1"/>
  <c r="J115" i="1"/>
  <c r="O115" i="1"/>
  <c r="T115" i="1"/>
  <c r="F116" i="1"/>
  <c r="G116" i="1"/>
  <c r="H116" i="1"/>
  <c r="I116" i="1"/>
  <c r="J116" i="1"/>
  <c r="O116" i="1"/>
  <c r="T116" i="1"/>
  <c r="F117" i="1"/>
  <c r="G117" i="1"/>
  <c r="H117" i="1"/>
  <c r="I117" i="1"/>
  <c r="J117" i="1"/>
  <c r="O117" i="1"/>
  <c r="T117" i="1"/>
  <c r="F118" i="1"/>
  <c r="G118" i="1"/>
  <c r="H118" i="1"/>
  <c r="I118" i="1"/>
  <c r="J118" i="1"/>
  <c r="O118" i="1"/>
  <c r="E118" i="1" s="1"/>
  <c r="T118" i="1"/>
  <c r="F119" i="1"/>
  <c r="G119" i="1"/>
  <c r="H119" i="1"/>
  <c r="I119" i="1"/>
  <c r="J119" i="1"/>
  <c r="O119" i="1"/>
  <c r="T119" i="1"/>
  <c r="F124" i="1"/>
  <c r="G124" i="1"/>
  <c r="H124" i="1"/>
  <c r="I124" i="1"/>
  <c r="J124" i="1"/>
  <c r="O124" i="1"/>
  <c r="T124" i="1"/>
  <c r="F125" i="1"/>
  <c r="G125" i="1"/>
  <c r="H125" i="1"/>
  <c r="I125" i="1"/>
  <c r="J125" i="1"/>
  <c r="O125" i="1"/>
  <c r="T125" i="1"/>
  <c r="F126" i="1"/>
  <c r="G126" i="1"/>
  <c r="H126" i="1"/>
  <c r="I126" i="1"/>
  <c r="J126" i="1"/>
  <c r="O126" i="1"/>
  <c r="T126" i="1"/>
  <c r="F127" i="1"/>
  <c r="G127" i="1"/>
  <c r="H127" i="1"/>
  <c r="I127" i="1"/>
  <c r="J127" i="1"/>
  <c r="O127" i="1"/>
  <c r="T127" i="1"/>
  <c r="F128" i="1"/>
  <c r="G128" i="1"/>
  <c r="H128" i="1"/>
  <c r="I128" i="1"/>
  <c r="J128" i="1"/>
  <c r="O128" i="1"/>
  <c r="T128" i="1"/>
  <c r="F129" i="1"/>
  <c r="G129" i="1"/>
  <c r="H129" i="1"/>
  <c r="I129" i="1"/>
  <c r="J129" i="1"/>
  <c r="O129" i="1"/>
  <c r="T129" i="1"/>
  <c r="F130" i="1"/>
  <c r="G130" i="1"/>
  <c r="H130" i="1"/>
  <c r="I130" i="1"/>
  <c r="J130" i="1"/>
  <c r="O130" i="1"/>
  <c r="T130" i="1"/>
  <c r="F131" i="1"/>
  <c r="G131" i="1"/>
  <c r="H131" i="1"/>
  <c r="I131" i="1"/>
  <c r="J131" i="1"/>
  <c r="O131" i="1"/>
  <c r="T131" i="1"/>
  <c r="F132" i="1"/>
  <c r="G132" i="1"/>
  <c r="H132" i="1"/>
  <c r="I132" i="1"/>
  <c r="J132" i="1"/>
  <c r="O132" i="1"/>
  <c r="T132" i="1"/>
  <c r="F133" i="1"/>
  <c r="G133" i="1"/>
  <c r="H133" i="1"/>
  <c r="I133" i="1"/>
  <c r="J133" i="1"/>
  <c r="O133" i="1"/>
  <c r="T133" i="1"/>
  <c r="F134" i="1"/>
  <c r="G134" i="1"/>
  <c r="H134" i="1"/>
  <c r="I134" i="1"/>
  <c r="J134" i="1"/>
  <c r="O134" i="1"/>
  <c r="T134" i="1"/>
  <c r="F135" i="1"/>
  <c r="G135" i="1"/>
  <c r="H135" i="1"/>
  <c r="I135" i="1"/>
  <c r="J135" i="1"/>
  <c r="O135" i="1"/>
  <c r="T135" i="1"/>
  <c r="F136" i="1"/>
  <c r="G136" i="1"/>
  <c r="H136" i="1"/>
  <c r="I136" i="1"/>
  <c r="J136" i="1"/>
  <c r="O136" i="1"/>
  <c r="T136" i="1"/>
  <c r="F137" i="1"/>
  <c r="G137" i="1"/>
  <c r="H137" i="1"/>
  <c r="I137" i="1"/>
  <c r="J137" i="1"/>
  <c r="O137" i="1"/>
  <c r="T137" i="1"/>
  <c r="F138" i="1"/>
  <c r="G138" i="1"/>
  <c r="H138" i="1"/>
  <c r="I138" i="1"/>
  <c r="J138" i="1"/>
  <c r="O138" i="1"/>
  <c r="T138" i="1"/>
  <c r="F139" i="1"/>
  <c r="G139" i="1"/>
  <c r="H139" i="1"/>
  <c r="I139" i="1"/>
  <c r="J139" i="1"/>
  <c r="O139" i="1"/>
  <c r="T139" i="1"/>
  <c r="F140" i="1"/>
  <c r="G140" i="1"/>
  <c r="H140" i="1"/>
  <c r="I140" i="1"/>
  <c r="J140" i="1"/>
  <c r="O140" i="1"/>
  <c r="T140" i="1"/>
  <c r="F141" i="1"/>
  <c r="G141" i="1"/>
  <c r="H141" i="1"/>
  <c r="I141" i="1"/>
  <c r="J141" i="1"/>
  <c r="O141" i="1"/>
  <c r="T141" i="1"/>
  <c r="F142" i="1"/>
  <c r="G142" i="1"/>
  <c r="H142" i="1"/>
  <c r="I142" i="1"/>
  <c r="J142" i="1"/>
  <c r="T142" i="1"/>
  <c r="F143" i="1"/>
  <c r="G143" i="1"/>
  <c r="H143" i="1"/>
  <c r="I143" i="1"/>
  <c r="J143" i="1"/>
  <c r="O143" i="1"/>
  <c r="T143" i="1"/>
  <c r="F144" i="1"/>
  <c r="G144" i="1"/>
  <c r="H144" i="1"/>
  <c r="I144" i="1"/>
  <c r="J144" i="1"/>
  <c r="O144" i="1"/>
  <c r="T144" i="1"/>
  <c r="AF45" i="1"/>
  <c r="AG45" i="1"/>
  <c r="AH45" i="1"/>
  <c r="AI45" i="1"/>
  <c r="AO45" i="1"/>
  <c r="AT45" i="1"/>
  <c r="AY45" i="1"/>
  <c r="AF46" i="1"/>
  <c r="AG46" i="1"/>
  <c r="AH46" i="1"/>
  <c r="AI46" i="1"/>
  <c r="AO46" i="1"/>
  <c r="AT46" i="1"/>
  <c r="AY46" i="1"/>
  <c r="AF47" i="1"/>
  <c r="AG47" i="1"/>
  <c r="AH47" i="1"/>
  <c r="AI47" i="1"/>
  <c r="AO47" i="1"/>
  <c r="AT47" i="1"/>
  <c r="AY47" i="1"/>
  <c r="AF48" i="1"/>
  <c r="AG48" i="1"/>
  <c r="AH48" i="1"/>
  <c r="AI48" i="1"/>
  <c r="AO48" i="1"/>
  <c r="AT48" i="1"/>
  <c r="AY48" i="1"/>
  <c r="AF49" i="1"/>
  <c r="AG49" i="1"/>
  <c r="AH49" i="1"/>
  <c r="AI49" i="1"/>
  <c r="AO49" i="1"/>
  <c r="AT49" i="1"/>
  <c r="AY49" i="1"/>
  <c r="AF50" i="1"/>
  <c r="AG50" i="1"/>
  <c r="AH50" i="1"/>
  <c r="AI50" i="1"/>
  <c r="AO50" i="1"/>
  <c r="AT50" i="1"/>
  <c r="AY50" i="1"/>
  <c r="AF51" i="1"/>
  <c r="AG51" i="1"/>
  <c r="AH51" i="1"/>
  <c r="AI51" i="1"/>
  <c r="AO51" i="1"/>
  <c r="AT51" i="1"/>
  <c r="AY51" i="1"/>
  <c r="AF52" i="1"/>
  <c r="AG52" i="1"/>
  <c r="AH52" i="1"/>
  <c r="AI52" i="1"/>
  <c r="AO52" i="1"/>
  <c r="AT52" i="1"/>
  <c r="AY52" i="1"/>
  <c r="AF53" i="1"/>
  <c r="AG53" i="1"/>
  <c r="AH53" i="1"/>
  <c r="AI53" i="1"/>
  <c r="AO53" i="1"/>
  <c r="AT53" i="1"/>
  <c r="AY53" i="1"/>
  <c r="AF54" i="1"/>
  <c r="AG54" i="1"/>
  <c r="AH54" i="1"/>
  <c r="AI54" i="1"/>
  <c r="AO54" i="1"/>
  <c r="AT54" i="1"/>
  <c r="AY54" i="1"/>
  <c r="AF55" i="1"/>
  <c r="AG55" i="1"/>
  <c r="AH55" i="1"/>
  <c r="AI55" i="1"/>
  <c r="AO55" i="1"/>
  <c r="AT55" i="1"/>
  <c r="AY55" i="1"/>
  <c r="AF56" i="1"/>
  <c r="AG56" i="1"/>
  <c r="AH56" i="1"/>
  <c r="AI56" i="1"/>
  <c r="AO56" i="1"/>
  <c r="AT56" i="1"/>
  <c r="AY56" i="1"/>
  <c r="AF57" i="1"/>
  <c r="AG57" i="1"/>
  <c r="AH57" i="1"/>
  <c r="AI57" i="1"/>
  <c r="AO57" i="1"/>
  <c r="AT57" i="1"/>
  <c r="AY57" i="1"/>
  <c r="AF58" i="1"/>
  <c r="AG58" i="1"/>
  <c r="AH58" i="1"/>
  <c r="AI58" i="1"/>
  <c r="AO58" i="1"/>
  <c r="AT58" i="1"/>
  <c r="AY58" i="1"/>
  <c r="AF59" i="1"/>
  <c r="AG59" i="1"/>
  <c r="AH59" i="1"/>
  <c r="AI59" i="1"/>
  <c r="AO59" i="1"/>
  <c r="AT59" i="1"/>
  <c r="AY59" i="1"/>
  <c r="AF60" i="1"/>
  <c r="AG60" i="1"/>
  <c r="AH60" i="1"/>
  <c r="AI60" i="1"/>
  <c r="AO60" i="1"/>
  <c r="AT60" i="1"/>
  <c r="AY60" i="1"/>
  <c r="AF61" i="1"/>
  <c r="AG61" i="1"/>
  <c r="AH61" i="1"/>
  <c r="AI61" i="1"/>
  <c r="AO61" i="1"/>
  <c r="AT61" i="1"/>
  <c r="AY61" i="1"/>
  <c r="AF62" i="1"/>
  <c r="AG62" i="1"/>
  <c r="AH62" i="1"/>
  <c r="AI62" i="1"/>
  <c r="AO62" i="1"/>
  <c r="AT62" i="1"/>
  <c r="AY62" i="1"/>
  <c r="AF63" i="1"/>
  <c r="AG63" i="1"/>
  <c r="AH63" i="1"/>
  <c r="AI63" i="1"/>
  <c r="AO63" i="1"/>
  <c r="AT63" i="1"/>
  <c r="AY63" i="1"/>
  <c r="AF64" i="1"/>
  <c r="AG64" i="1"/>
  <c r="AH64" i="1"/>
  <c r="AI64" i="1"/>
  <c r="AO64" i="1"/>
  <c r="AT64" i="1"/>
  <c r="AY64" i="1"/>
  <c r="AF65" i="1"/>
  <c r="AG65" i="1"/>
  <c r="AH65" i="1"/>
  <c r="AI65" i="1"/>
  <c r="AO65" i="1"/>
  <c r="AT65" i="1"/>
  <c r="AY65" i="1"/>
  <c r="AF66" i="1"/>
  <c r="AG66" i="1"/>
  <c r="AH66" i="1"/>
  <c r="AI66" i="1"/>
  <c r="AO66" i="1"/>
  <c r="AT66" i="1"/>
  <c r="AY66" i="1"/>
  <c r="AF67" i="1"/>
  <c r="AG67" i="1"/>
  <c r="AH67" i="1"/>
  <c r="AI67" i="1"/>
  <c r="AO67" i="1"/>
  <c r="AT67" i="1"/>
  <c r="AY67" i="1"/>
  <c r="AF68" i="1"/>
  <c r="AG68" i="1"/>
  <c r="AH68" i="1"/>
  <c r="AI68" i="1"/>
  <c r="AO68" i="1"/>
  <c r="AT68" i="1"/>
  <c r="AY68" i="1"/>
  <c r="AF69" i="1"/>
  <c r="AG69" i="1"/>
  <c r="AH69" i="1"/>
  <c r="AI69" i="1"/>
  <c r="AO69" i="1"/>
  <c r="AT69" i="1"/>
  <c r="AY69" i="1"/>
  <c r="AF70" i="1"/>
  <c r="AG70" i="1"/>
  <c r="AH70" i="1"/>
  <c r="AI70" i="1"/>
  <c r="AO70" i="1"/>
  <c r="AT70" i="1"/>
  <c r="AY70" i="1"/>
  <c r="AF71" i="1"/>
  <c r="AG71" i="1"/>
  <c r="AH71" i="1"/>
  <c r="AI71" i="1"/>
  <c r="AO71" i="1"/>
  <c r="AT71" i="1"/>
  <c r="AY71" i="1"/>
  <c r="AF72" i="1"/>
  <c r="AG72" i="1"/>
  <c r="AH72" i="1"/>
  <c r="AI72" i="1"/>
  <c r="AO72" i="1"/>
  <c r="AT72" i="1"/>
  <c r="AY72" i="1"/>
  <c r="AF73" i="1"/>
  <c r="AG73" i="1"/>
  <c r="AH73" i="1"/>
  <c r="AI73" i="1"/>
  <c r="AO73" i="1"/>
  <c r="AT73" i="1"/>
  <c r="AY73" i="1"/>
  <c r="AF74" i="1"/>
  <c r="AG74" i="1"/>
  <c r="AH74" i="1"/>
  <c r="AI74" i="1"/>
  <c r="AO74" i="1"/>
  <c r="AT74" i="1"/>
  <c r="AY74" i="1"/>
  <c r="AF75" i="1"/>
  <c r="AG75" i="1"/>
  <c r="AH75" i="1"/>
  <c r="AI75" i="1"/>
  <c r="AO75" i="1"/>
  <c r="AT75" i="1"/>
  <c r="AY75" i="1"/>
  <c r="AF76" i="1"/>
  <c r="AG76" i="1"/>
  <c r="AH76" i="1"/>
  <c r="AI76" i="1"/>
  <c r="AO76" i="1"/>
  <c r="AT76" i="1"/>
  <c r="AY76" i="1"/>
  <c r="AF77" i="1"/>
  <c r="AG77" i="1"/>
  <c r="AH77" i="1"/>
  <c r="AI77" i="1"/>
  <c r="AO77" i="1"/>
  <c r="AT77" i="1"/>
  <c r="AY77" i="1"/>
  <c r="AF78" i="1"/>
  <c r="AG78" i="1"/>
  <c r="AH78" i="1"/>
  <c r="AI78" i="1"/>
  <c r="AO78" i="1"/>
  <c r="AT78" i="1"/>
  <c r="AY78" i="1"/>
  <c r="AF79" i="1"/>
  <c r="AG79" i="1"/>
  <c r="AH79" i="1"/>
  <c r="AI79" i="1"/>
  <c r="AO79" i="1"/>
  <c r="AT79" i="1"/>
  <c r="AY79" i="1"/>
  <c r="AF80" i="1"/>
  <c r="AG80" i="1"/>
  <c r="AH80" i="1"/>
  <c r="AI80" i="1"/>
  <c r="AO80" i="1"/>
  <c r="AT80" i="1"/>
  <c r="AY80" i="1"/>
  <c r="AF81" i="1"/>
  <c r="AG81" i="1"/>
  <c r="AH81" i="1"/>
  <c r="AI81" i="1"/>
  <c r="AO81" i="1"/>
  <c r="AT81" i="1"/>
  <c r="AY81" i="1"/>
  <c r="AF82" i="1"/>
  <c r="AG82" i="1"/>
  <c r="AH82" i="1"/>
  <c r="AI82" i="1"/>
  <c r="AO82" i="1"/>
  <c r="AT82" i="1"/>
  <c r="AY82" i="1"/>
  <c r="AF83" i="1"/>
  <c r="AG83" i="1"/>
  <c r="AH83" i="1"/>
  <c r="AI83" i="1"/>
  <c r="AO83" i="1"/>
  <c r="AT83" i="1"/>
  <c r="AY83" i="1"/>
  <c r="AF84" i="1"/>
  <c r="AG84" i="1"/>
  <c r="AH84" i="1"/>
  <c r="AI84" i="1"/>
  <c r="AO84" i="1"/>
  <c r="AT84" i="1"/>
  <c r="AY84" i="1"/>
  <c r="AF85" i="1"/>
  <c r="AG85" i="1"/>
  <c r="AH85" i="1"/>
  <c r="AI85" i="1"/>
  <c r="AO85" i="1"/>
  <c r="AT85" i="1"/>
  <c r="AY85" i="1"/>
  <c r="AF86" i="1"/>
  <c r="AG86" i="1"/>
  <c r="AH86" i="1"/>
  <c r="AI86" i="1"/>
  <c r="AO86" i="1"/>
  <c r="AT86" i="1"/>
  <c r="AY86" i="1"/>
  <c r="AF87" i="1"/>
  <c r="AG87" i="1"/>
  <c r="AH87" i="1"/>
  <c r="AI87" i="1"/>
  <c r="AO87" i="1"/>
  <c r="AT87" i="1"/>
  <c r="AY87" i="1"/>
  <c r="AF88" i="1"/>
  <c r="AG88" i="1"/>
  <c r="AH88" i="1"/>
  <c r="AI88" i="1"/>
  <c r="AO88" i="1"/>
  <c r="AT88" i="1"/>
  <c r="AY88" i="1"/>
  <c r="AF89" i="1"/>
  <c r="AG89" i="1"/>
  <c r="AH89" i="1"/>
  <c r="AI89" i="1"/>
  <c r="AO89" i="1"/>
  <c r="AT89" i="1"/>
  <c r="AY89" i="1"/>
  <c r="AF90" i="1"/>
  <c r="AG90" i="1"/>
  <c r="AH90" i="1"/>
  <c r="AI90" i="1"/>
  <c r="AO90" i="1"/>
  <c r="AT90" i="1"/>
  <c r="AY90" i="1"/>
  <c r="AF91" i="1"/>
  <c r="AG91" i="1"/>
  <c r="AH91" i="1"/>
  <c r="AI91" i="1"/>
  <c r="AO91" i="1"/>
  <c r="AT91" i="1"/>
  <c r="AY91" i="1"/>
  <c r="AF92" i="1"/>
  <c r="AG92" i="1"/>
  <c r="AH92" i="1"/>
  <c r="AI92" i="1"/>
  <c r="AO92" i="1"/>
  <c r="AT92" i="1"/>
  <c r="AY92" i="1"/>
  <c r="AF93" i="1"/>
  <c r="AG93" i="1"/>
  <c r="AH93" i="1"/>
  <c r="AI93" i="1"/>
  <c r="AO93" i="1"/>
  <c r="AT93" i="1"/>
  <c r="AY93" i="1"/>
  <c r="J45" i="1"/>
  <c r="O45" i="1"/>
  <c r="T45" i="1"/>
  <c r="J46" i="1"/>
  <c r="O46" i="1"/>
  <c r="T46" i="1"/>
  <c r="J47" i="1"/>
  <c r="O47" i="1"/>
  <c r="T47" i="1"/>
  <c r="J48" i="1"/>
  <c r="O48" i="1"/>
  <c r="T48" i="1"/>
  <c r="J49" i="1"/>
  <c r="O49" i="1"/>
  <c r="T49" i="1"/>
  <c r="J50" i="1"/>
  <c r="O50" i="1"/>
  <c r="T50" i="1"/>
  <c r="J51" i="1"/>
  <c r="O51" i="1"/>
  <c r="T51" i="1"/>
  <c r="J52" i="1"/>
  <c r="O52" i="1"/>
  <c r="T52" i="1"/>
  <c r="J53" i="1"/>
  <c r="O53" i="1"/>
  <c r="T53" i="1"/>
  <c r="J54" i="1"/>
  <c r="O54" i="1"/>
  <c r="T54" i="1"/>
  <c r="J55" i="1"/>
  <c r="O55" i="1"/>
  <c r="T55" i="1"/>
  <c r="J56" i="1"/>
  <c r="O56" i="1"/>
  <c r="T56" i="1"/>
  <c r="J57" i="1"/>
  <c r="O57" i="1"/>
  <c r="T57" i="1"/>
  <c r="J58" i="1"/>
  <c r="O58" i="1"/>
  <c r="T58" i="1"/>
  <c r="J59" i="1"/>
  <c r="O59" i="1"/>
  <c r="T59" i="1"/>
  <c r="J60" i="1"/>
  <c r="O60" i="1"/>
  <c r="T60" i="1"/>
  <c r="J61" i="1"/>
  <c r="O61" i="1"/>
  <c r="T61" i="1"/>
  <c r="J62" i="1"/>
  <c r="O62" i="1"/>
  <c r="T62" i="1"/>
  <c r="J63" i="1"/>
  <c r="O63" i="1"/>
  <c r="T63" i="1"/>
  <c r="J64" i="1"/>
  <c r="O64" i="1"/>
  <c r="T64" i="1"/>
  <c r="J65" i="1"/>
  <c r="O65" i="1"/>
  <c r="T65" i="1"/>
  <c r="J66" i="1"/>
  <c r="O66" i="1"/>
  <c r="T66" i="1"/>
  <c r="J67" i="1"/>
  <c r="O67" i="1"/>
  <c r="T67" i="1"/>
  <c r="J68" i="1"/>
  <c r="O68" i="1"/>
  <c r="T68" i="1"/>
  <c r="J69" i="1"/>
  <c r="O69" i="1"/>
  <c r="T69" i="1"/>
  <c r="J70" i="1"/>
  <c r="O70" i="1"/>
  <c r="T70" i="1"/>
  <c r="J71" i="1"/>
  <c r="O71" i="1"/>
  <c r="T71" i="1"/>
  <c r="J72" i="1"/>
  <c r="O72" i="1"/>
  <c r="T72" i="1"/>
  <c r="J73" i="1"/>
  <c r="O73" i="1"/>
  <c r="T73" i="1"/>
  <c r="J74" i="1"/>
  <c r="O74" i="1"/>
  <c r="T74" i="1"/>
  <c r="J75" i="1"/>
  <c r="O75" i="1"/>
  <c r="T75" i="1"/>
  <c r="J76" i="1"/>
  <c r="O76" i="1"/>
  <c r="T76" i="1"/>
  <c r="J77" i="1"/>
  <c r="O77" i="1"/>
  <c r="T77" i="1"/>
  <c r="J78" i="1"/>
  <c r="O78" i="1"/>
  <c r="T78" i="1"/>
  <c r="J79" i="1"/>
  <c r="O79" i="1"/>
  <c r="T79" i="1"/>
  <c r="J80" i="1"/>
  <c r="O80" i="1"/>
  <c r="T80" i="1"/>
  <c r="J81" i="1"/>
  <c r="O81" i="1"/>
  <c r="T81" i="1"/>
  <c r="J82" i="1"/>
  <c r="O82" i="1"/>
  <c r="T82" i="1"/>
  <c r="J83" i="1"/>
  <c r="O83" i="1"/>
  <c r="T83" i="1"/>
  <c r="J84" i="1"/>
  <c r="O84" i="1"/>
  <c r="T84" i="1"/>
  <c r="J85" i="1"/>
  <c r="O85" i="1"/>
  <c r="T85" i="1"/>
  <c r="J86" i="1"/>
  <c r="O86" i="1"/>
  <c r="T86" i="1"/>
  <c r="J87" i="1"/>
  <c r="O87" i="1"/>
  <c r="T87" i="1"/>
  <c r="J88" i="1"/>
  <c r="O88" i="1"/>
  <c r="T88" i="1"/>
  <c r="J89" i="1"/>
  <c r="O89" i="1"/>
  <c r="T89" i="1"/>
  <c r="J90" i="1"/>
  <c r="O90" i="1"/>
  <c r="T90" i="1"/>
  <c r="J91" i="1"/>
  <c r="O91" i="1"/>
  <c r="T91" i="1"/>
  <c r="J92" i="1"/>
  <c r="O92" i="1"/>
  <c r="T92" i="1"/>
  <c r="J93" i="1"/>
  <c r="O93" i="1"/>
  <c r="T93" i="1"/>
  <c r="AO28" i="1"/>
  <c r="AJ28" i="1"/>
  <c r="AJ32" i="1"/>
  <c r="AO32" i="1"/>
  <c r="AF31" i="1"/>
  <c r="AG31" i="1"/>
  <c r="AH31" i="1"/>
  <c r="AI31" i="1"/>
  <c r="AF32" i="1"/>
  <c r="AG32" i="1"/>
  <c r="AH32" i="1"/>
  <c r="AI32" i="1"/>
  <c r="AF28" i="1"/>
  <c r="AG28" i="1"/>
  <c r="AH28" i="1"/>
  <c r="AI28" i="1"/>
  <c r="AE32" i="1" l="1"/>
  <c r="AE57" i="1"/>
  <c r="AE45" i="1"/>
  <c r="E126" i="1"/>
  <c r="E110" i="1"/>
  <c r="E114" i="1"/>
  <c r="E106" i="1"/>
  <c r="AE93" i="1"/>
  <c r="AE89" i="1"/>
  <c r="AE81" i="1"/>
  <c r="AE73" i="1"/>
  <c r="AE69" i="1"/>
  <c r="AE61" i="1"/>
  <c r="AE53" i="1"/>
  <c r="E142" i="1"/>
  <c r="AE28" i="1"/>
  <c r="AE90" i="1"/>
  <c r="AE86" i="1"/>
  <c r="AE82" i="1"/>
  <c r="AE70" i="1"/>
  <c r="AE62" i="1"/>
  <c r="AE50" i="1"/>
  <c r="E127" i="1"/>
  <c r="E119" i="1"/>
  <c r="AE143" i="1"/>
  <c r="AE139" i="1"/>
  <c r="AE135" i="1"/>
  <c r="AE87" i="1"/>
  <c r="AE83" i="1"/>
  <c r="AE75" i="1"/>
  <c r="AE71" i="1"/>
  <c r="AE67" i="1"/>
  <c r="AE63" i="1"/>
  <c r="AE59" i="1"/>
  <c r="AE55" i="1"/>
  <c r="AE51" i="1"/>
  <c r="E108" i="1"/>
  <c r="AE144" i="1"/>
  <c r="AE140" i="1"/>
  <c r="AE136" i="1"/>
  <c r="AE132" i="1"/>
  <c r="AE124" i="1"/>
  <c r="AE116" i="1"/>
  <c r="AE112" i="1"/>
  <c r="AE108" i="1"/>
  <c r="AE104" i="1"/>
  <c r="AE78" i="1"/>
  <c r="AE74" i="1"/>
  <c r="AE66" i="1"/>
  <c r="AE58" i="1"/>
  <c r="AE54" i="1"/>
  <c r="AE46" i="1"/>
  <c r="E139" i="1"/>
  <c r="E131" i="1"/>
  <c r="E115" i="1"/>
  <c r="AE131" i="1"/>
  <c r="AE127" i="1"/>
  <c r="AE119" i="1"/>
  <c r="AE115" i="1"/>
  <c r="AE111" i="1"/>
  <c r="AE103" i="1"/>
  <c r="AE91" i="1"/>
  <c r="AE92" i="1"/>
  <c r="AE84" i="1"/>
  <c r="AE76" i="1"/>
  <c r="AE72" i="1"/>
  <c r="AE68" i="1"/>
  <c r="AE64" i="1"/>
  <c r="AE60" i="1"/>
  <c r="AE56" i="1"/>
  <c r="AE52" i="1"/>
  <c r="AE48" i="1"/>
  <c r="E141" i="1"/>
  <c r="E140" i="1"/>
  <c r="E129" i="1"/>
  <c r="E125" i="1"/>
  <c r="E124" i="1"/>
  <c r="E117" i="1"/>
  <c r="E116" i="1"/>
  <c r="E113" i="1"/>
  <c r="E109" i="1"/>
  <c r="E107" i="1"/>
  <c r="E105" i="1"/>
  <c r="E104" i="1"/>
  <c r="E103" i="1"/>
  <c r="AE141" i="1"/>
  <c r="AE137" i="1"/>
  <c r="AE125" i="1"/>
  <c r="AE117" i="1"/>
  <c r="AE113" i="1"/>
  <c r="AE109" i="1"/>
  <c r="AE105" i="1"/>
  <c r="AE128" i="1"/>
  <c r="E137" i="1"/>
  <c r="E144" i="1"/>
  <c r="E143" i="1"/>
  <c r="E138" i="1"/>
  <c r="AE107" i="1"/>
  <c r="E136" i="1"/>
  <c r="E135" i="1"/>
  <c r="E134" i="1"/>
  <c r="AE133" i="1"/>
  <c r="E133" i="1"/>
  <c r="E132" i="1"/>
  <c r="AE130" i="1"/>
  <c r="E130" i="1"/>
  <c r="AE129" i="1"/>
  <c r="E128" i="1"/>
  <c r="E111" i="1"/>
  <c r="AE118" i="1"/>
  <c r="E112" i="1"/>
  <c r="AE49" i="1"/>
  <c r="AE88" i="1"/>
  <c r="AE85" i="1"/>
  <c r="AE80" i="1"/>
  <c r="AE79" i="1"/>
  <c r="AE77" i="1"/>
  <c r="AE47" i="1"/>
  <c r="AE65" i="1"/>
  <c r="AD94" i="1" l="1"/>
  <c r="AP25" i="1"/>
  <c r="AQ25" i="1"/>
  <c r="AR25" i="1"/>
  <c r="AS25" i="1"/>
  <c r="AU25" i="1"/>
  <c r="AV25" i="1"/>
  <c r="AW25" i="1"/>
  <c r="AX25" i="1"/>
  <c r="AY25" i="1"/>
  <c r="AZ25" i="1"/>
  <c r="BA25" i="1"/>
  <c r="BB25" i="1"/>
  <c r="BC25" i="1"/>
  <c r="K146" i="1" l="1"/>
  <c r="L146" i="1"/>
  <c r="M146" i="1"/>
  <c r="N146" i="1"/>
  <c r="P146" i="1"/>
  <c r="Q146" i="1"/>
  <c r="R146" i="1"/>
  <c r="S146" i="1"/>
  <c r="U146" i="1"/>
  <c r="V146" i="1"/>
  <c r="W146" i="1"/>
  <c r="X146" i="1"/>
  <c r="Z146" i="1"/>
  <c r="AA146" i="1"/>
  <c r="AB146" i="1"/>
  <c r="AC146" i="1"/>
  <c r="AD146" i="1"/>
  <c r="AK146" i="1"/>
  <c r="AL146" i="1"/>
  <c r="AM146" i="1"/>
  <c r="AN146" i="1"/>
  <c r="AP146" i="1"/>
  <c r="AQ146" i="1"/>
  <c r="AR146" i="1"/>
  <c r="AS146" i="1"/>
  <c r="AU146" i="1"/>
  <c r="AV146" i="1"/>
  <c r="AW146" i="1"/>
  <c r="AX146" i="1"/>
  <c r="AY146" i="1"/>
  <c r="AZ146" i="1"/>
  <c r="BA146" i="1"/>
  <c r="BB146" i="1"/>
  <c r="BC146" i="1"/>
  <c r="D146" i="1"/>
  <c r="E87" i="1" l="1"/>
  <c r="T37" i="1" l="1"/>
  <c r="T38" i="1"/>
  <c r="T39" i="1"/>
  <c r="T40" i="1"/>
  <c r="T41" i="1"/>
  <c r="T36" i="1"/>
  <c r="F87" i="1"/>
  <c r="G87" i="1"/>
  <c r="H87" i="1"/>
  <c r="I87" i="1"/>
  <c r="AT24" i="1"/>
  <c r="AT23" i="1"/>
  <c r="AT27" i="1"/>
  <c r="AT29" i="1"/>
  <c r="AT30" i="1"/>
  <c r="AT31" i="1"/>
  <c r="AT26" i="1"/>
  <c r="AT37" i="1"/>
  <c r="AT38" i="1"/>
  <c r="AT39" i="1"/>
  <c r="AT40" i="1"/>
  <c r="AT41" i="1"/>
  <c r="AT36" i="1"/>
  <c r="AT44" i="1"/>
  <c r="AT97" i="1"/>
  <c r="AT99" i="1"/>
  <c r="AT102" i="1"/>
  <c r="AT148" i="1"/>
  <c r="AT149" i="1"/>
  <c r="AT150" i="1"/>
  <c r="AT151" i="1"/>
  <c r="AT152" i="1"/>
  <c r="AT153" i="1"/>
  <c r="AT154" i="1"/>
  <c r="AT155" i="1"/>
  <c r="AT156" i="1"/>
  <c r="AT157" i="1"/>
  <c r="AT158" i="1"/>
  <c r="AT147" i="1"/>
  <c r="T148" i="1"/>
  <c r="T149" i="1"/>
  <c r="T150" i="1"/>
  <c r="T151" i="1"/>
  <c r="T152" i="1"/>
  <c r="T153" i="1"/>
  <c r="T154" i="1"/>
  <c r="T155" i="1"/>
  <c r="T156" i="1"/>
  <c r="T157" i="1"/>
  <c r="T158" i="1"/>
  <c r="T147" i="1"/>
  <c r="T102" i="1"/>
  <c r="T99" i="1"/>
  <c r="T97" i="1"/>
  <c r="T96" i="1"/>
  <c r="T44" i="1"/>
  <c r="T27" i="1"/>
  <c r="T29" i="1"/>
  <c r="T30" i="1"/>
  <c r="T31" i="1"/>
  <c r="T26" i="1"/>
  <c r="F96" i="1"/>
  <c r="G96" i="1"/>
  <c r="H96" i="1"/>
  <c r="Y96" i="1"/>
  <c r="O96" i="1"/>
  <c r="J96" i="1"/>
  <c r="I96" i="1"/>
  <c r="J40" i="1"/>
  <c r="O40" i="1"/>
  <c r="AF40" i="1"/>
  <c r="AG40" i="1"/>
  <c r="AH40" i="1"/>
  <c r="AI40" i="1"/>
  <c r="AJ40" i="1"/>
  <c r="AO40" i="1"/>
  <c r="F75" i="1"/>
  <c r="G75" i="1"/>
  <c r="H75" i="1"/>
  <c r="I75" i="1"/>
  <c r="F76" i="1"/>
  <c r="G76" i="1"/>
  <c r="H76" i="1"/>
  <c r="I76" i="1"/>
  <c r="F77" i="1"/>
  <c r="G77" i="1"/>
  <c r="H77" i="1"/>
  <c r="I77" i="1"/>
  <c r="F78" i="1"/>
  <c r="G78" i="1"/>
  <c r="H78" i="1"/>
  <c r="I78" i="1"/>
  <c r="F79" i="1"/>
  <c r="G79" i="1"/>
  <c r="H79" i="1"/>
  <c r="I79" i="1"/>
  <c r="F80" i="1"/>
  <c r="G80" i="1"/>
  <c r="H80" i="1"/>
  <c r="I80" i="1"/>
  <c r="F81" i="1"/>
  <c r="G81" i="1"/>
  <c r="H81" i="1"/>
  <c r="I81" i="1"/>
  <c r="F82" i="1"/>
  <c r="G82" i="1"/>
  <c r="H82" i="1"/>
  <c r="I82" i="1"/>
  <c r="F83" i="1"/>
  <c r="G83" i="1"/>
  <c r="H83" i="1"/>
  <c r="I83" i="1"/>
  <c r="F84" i="1"/>
  <c r="G84" i="1"/>
  <c r="H84" i="1"/>
  <c r="I84" i="1"/>
  <c r="AF151" i="1"/>
  <c r="AG151" i="1"/>
  <c r="AH151" i="1"/>
  <c r="AI151" i="1"/>
  <c r="AJ151" i="1"/>
  <c r="AO151" i="1"/>
  <c r="F151" i="1"/>
  <c r="G151" i="1"/>
  <c r="H151" i="1"/>
  <c r="I151" i="1"/>
  <c r="J151" i="1"/>
  <c r="O151" i="1"/>
  <c r="Y151" i="1"/>
  <c r="T95" i="1" l="1"/>
  <c r="AT95" i="1"/>
  <c r="AX95" i="1"/>
  <c r="AT146" i="1"/>
  <c r="T146" i="1"/>
  <c r="T25" i="1"/>
  <c r="AT25" i="1"/>
  <c r="AT22" i="1" s="1"/>
  <c r="AT21" i="1" s="1"/>
  <c r="E96" i="1"/>
  <c r="E78" i="1"/>
  <c r="E75" i="1"/>
  <c r="E83" i="1"/>
  <c r="E79" i="1"/>
  <c r="AE40" i="1"/>
  <c r="AE151" i="1"/>
  <c r="E151" i="1"/>
  <c r="E84" i="1"/>
  <c r="E80" i="1"/>
  <c r="E76" i="1"/>
  <c r="E81" i="1"/>
  <c r="E77" i="1"/>
  <c r="E82" i="1"/>
  <c r="AO158" i="1"/>
  <c r="AJ158" i="1"/>
  <c r="AI158" i="1"/>
  <c r="AH158" i="1"/>
  <c r="AG158" i="1"/>
  <c r="AF158" i="1"/>
  <c r="Y158" i="1"/>
  <c r="O158" i="1"/>
  <c r="J158" i="1"/>
  <c r="I158" i="1"/>
  <c r="H158" i="1"/>
  <c r="G158" i="1"/>
  <c r="F158" i="1"/>
  <c r="AO157" i="1"/>
  <c r="AJ157" i="1"/>
  <c r="AI157" i="1"/>
  <c r="AH157" i="1"/>
  <c r="AG157" i="1"/>
  <c r="AF157" i="1"/>
  <c r="Y157" i="1"/>
  <c r="O157" i="1"/>
  <c r="J157" i="1"/>
  <c r="I157" i="1"/>
  <c r="H157" i="1"/>
  <c r="G157" i="1"/>
  <c r="F157" i="1"/>
  <c r="AO156" i="1"/>
  <c r="AJ156" i="1"/>
  <c r="AI156" i="1"/>
  <c r="AH156" i="1"/>
  <c r="AG156" i="1"/>
  <c r="AF156" i="1"/>
  <c r="Y156" i="1"/>
  <c r="O156" i="1"/>
  <c r="J156" i="1"/>
  <c r="I156" i="1"/>
  <c r="H156" i="1"/>
  <c r="G156" i="1"/>
  <c r="F156" i="1"/>
  <c r="AO155" i="1"/>
  <c r="AJ155" i="1"/>
  <c r="AI155" i="1"/>
  <c r="AH155" i="1"/>
  <c r="AG155" i="1"/>
  <c r="AF155" i="1"/>
  <c r="Y155" i="1"/>
  <c r="O155" i="1"/>
  <c r="J155" i="1"/>
  <c r="I155" i="1"/>
  <c r="H155" i="1"/>
  <c r="G155" i="1"/>
  <c r="F155" i="1"/>
  <c r="AO154" i="1"/>
  <c r="AJ154" i="1"/>
  <c r="AI154" i="1"/>
  <c r="AH154" i="1"/>
  <c r="AG154" i="1"/>
  <c r="AF154" i="1"/>
  <c r="Y154" i="1"/>
  <c r="O154" i="1"/>
  <c r="J154" i="1"/>
  <c r="I154" i="1"/>
  <c r="H154" i="1"/>
  <c r="G154" i="1"/>
  <c r="F154" i="1"/>
  <c r="AO153" i="1"/>
  <c r="AJ153" i="1"/>
  <c r="AI153" i="1"/>
  <c r="AH153" i="1"/>
  <c r="AG153" i="1"/>
  <c r="AF153" i="1"/>
  <c r="Y153" i="1"/>
  <c r="O153" i="1"/>
  <c r="J153" i="1"/>
  <c r="I153" i="1"/>
  <c r="H153" i="1"/>
  <c r="G153" i="1"/>
  <c r="F153" i="1"/>
  <c r="AO152" i="1"/>
  <c r="AJ152" i="1"/>
  <c r="AI152" i="1"/>
  <c r="AH152" i="1"/>
  <c r="AG152" i="1"/>
  <c r="AF152" i="1"/>
  <c r="Y152" i="1"/>
  <c r="O152" i="1"/>
  <c r="I152" i="1"/>
  <c r="H152" i="1"/>
  <c r="G152" i="1"/>
  <c r="F152" i="1"/>
  <c r="AO150" i="1"/>
  <c r="AJ150" i="1"/>
  <c r="AI150" i="1"/>
  <c r="AH150" i="1"/>
  <c r="AG150" i="1"/>
  <c r="AF150" i="1"/>
  <c r="Y150" i="1"/>
  <c r="O150" i="1"/>
  <c r="J150" i="1"/>
  <c r="I150" i="1"/>
  <c r="H150" i="1"/>
  <c r="G150" i="1"/>
  <c r="F150" i="1"/>
  <c r="AO149" i="1"/>
  <c r="AJ149" i="1"/>
  <c r="AI149" i="1"/>
  <c r="AH149" i="1"/>
  <c r="AG149" i="1"/>
  <c r="AF149" i="1"/>
  <c r="Y149" i="1"/>
  <c r="O149" i="1"/>
  <c r="J149" i="1"/>
  <c r="I149" i="1"/>
  <c r="H149" i="1"/>
  <c r="G149" i="1"/>
  <c r="F149" i="1"/>
  <c r="AO148" i="1"/>
  <c r="AJ148" i="1"/>
  <c r="AI148" i="1"/>
  <c r="AH148" i="1"/>
  <c r="AG148" i="1"/>
  <c r="AF148" i="1"/>
  <c r="Y148" i="1"/>
  <c r="O148" i="1"/>
  <c r="J148" i="1"/>
  <c r="H148" i="1"/>
  <c r="G148" i="1"/>
  <c r="F148" i="1"/>
  <c r="AO147" i="1"/>
  <c r="AJ147" i="1"/>
  <c r="AI147" i="1"/>
  <c r="AH147" i="1"/>
  <c r="AG147" i="1"/>
  <c r="AF147" i="1"/>
  <c r="Y147" i="1"/>
  <c r="O147" i="1"/>
  <c r="J147" i="1"/>
  <c r="H147" i="1"/>
  <c r="G147" i="1"/>
  <c r="F147" i="1"/>
  <c r="AY102" i="1"/>
  <c r="AO102" i="1"/>
  <c r="AI102" i="1"/>
  <c r="AH102" i="1"/>
  <c r="AG102" i="1"/>
  <c r="AF102" i="1"/>
  <c r="O102" i="1"/>
  <c r="J102" i="1"/>
  <c r="I102" i="1"/>
  <c r="H102" i="1"/>
  <c r="G102" i="1"/>
  <c r="F102" i="1"/>
  <c r="BC101" i="1"/>
  <c r="BB101" i="1"/>
  <c r="BA101" i="1"/>
  <c r="AZ101" i="1"/>
  <c r="AX101" i="1"/>
  <c r="AW101" i="1"/>
  <c r="AV101" i="1"/>
  <c r="AU101" i="1"/>
  <c r="AT101" i="1"/>
  <c r="AS101" i="1"/>
  <c r="AR101" i="1"/>
  <c r="AQ101" i="1"/>
  <c r="AP101" i="1"/>
  <c r="AN101" i="1"/>
  <c r="AM101" i="1"/>
  <c r="AL101" i="1"/>
  <c r="AK101" i="1"/>
  <c r="AD101" i="1"/>
  <c r="AC101" i="1"/>
  <c r="AB101" i="1"/>
  <c r="AA101" i="1"/>
  <c r="Z101" i="1"/>
  <c r="X101" i="1"/>
  <c r="W101" i="1"/>
  <c r="V101" i="1"/>
  <c r="U101" i="1"/>
  <c r="T101" i="1"/>
  <c r="S101" i="1"/>
  <c r="R101" i="1"/>
  <c r="Q101" i="1"/>
  <c r="P101" i="1"/>
  <c r="N101" i="1"/>
  <c r="M101" i="1"/>
  <c r="K101" i="1"/>
  <c r="D101" i="1"/>
  <c r="AY99" i="1"/>
  <c r="AI99" i="1"/>
  <c r="AH99" i="1"/>
  <c r="AG99" i="1"/>
  <c r="AF99" i="1"/>
  <c r="AF98" i="1" s="1"/>
  <c r="I99" i="1"/>
  <c r="I98" i="1" s="1"/>
  <c r="H99" i="1"/>
  <c r="H98" i="1" s="1"/>
  <c r="G99" i="1"/>
  <c r="G98" i="1" s="1"/>
  <c r="F99" i="1"/>
  <c r="F98" i="1" s="1"/>
  <c r="E99" i="1"/>
  <c r="E98" i="1" s="1"/>
  <c r="BC98" i="1"/>
  <c r="BB98" i="1"/>
  <c r="BA98" i="1"/>
  <c r="AZ98" i="1"/>
  <c r="AZ94" i="1" s="1"/>
  <c r="AX98" i="1"/>
  <c r="AX94" i="1" s="1"/>
  <c r="AW98" i="1"/>
  <c r="AV98" i="1"/>
  <c r="AU98" i="1"/>
  <c r="AU94" i="1" s="1"/>
  <c r="AT98" i="1"/>
  <c r="AS98" i="1"/>
  <c r="AS94" i="1" s="1"/>
  <c r="AR98" i="1"/>
  <c r="AQ98" i="1"/>
  <c r="AP98" i="1"/>
  <c r="AO98" i="1"/>
  <c r="AN98" i="1"/>
  <c r="AM98" i="1"/>
  <c r="AM94" i="1" s="1"/>
  <c r="AL98" i="1"/>
  <c r="AK98" i="1"/>
  <c r="AK94" i="1" s="1"/>
  <c r="AJ98" i="1"/>
  <c r="AI98" i="1"/>
  <c r="AH98" i="1"/>
  <c r="AG98" i="1"/>
  <c r="AC98" i="1"/>
  <c r="AB98" i="1"/>
  <c r="AA98" i="1"/>
  <c r="AA94" i="1" s="1"/>
  <c r="Z98" i="1"/>
  <c r="Y98" i="1"/>
  <c r="X98" i="1"/>
  <c r="W98" i="1"/>
  <c r="W94" i="1" s="1"/>
  <c r="V98" i="1"/>
  <c r="U98" i="1"/>
  <c r="T98" i="1"/>
  <c r="S98" i="1"/>
  <c r="S94" i="1" s="1"/>
  <c r="R98" i="1"/>
  <c r="Q98" i="1"/>
  <c r="Q94" i="1" s="1"/>
  <c r="P98" i="1"/>
  <c r="P94" i="1" s="1"/>
  <c r="O98" i="1"/>
  <c r="N98" i="1"/>
  <c r="M98" i="1"/>
  <c r="L98" i="1"/>
  <c r="K98" i="1"/>
  <c r="K94" i="1" s="1"/>
  <c r="J98" i="1"/>
  <c r="AY97" i="1"/>
  <c r="AY95" i="1" s="1"/>
  <c r="AO97" i="1"/>
  <c r="AJ97" i="1"/>
  <c r="AJ95" i="1" s="1"/>
  <c r="AJ94" i="1" s="1"/>
  <c r="AI97" i="1"/>
  <c r="AH97" i="1"/>
  <c r="AH95" i="1" s="1"/>
  <c r="AG97" i="1"/>
  <c r="AF97" i="1"/>
  <c r="AF95" i="1" s="1"/>
  <c r="Y97" i="1"/>
  <c r="O97" i="1"/>
  <c r="O95" i="1" s="1"/>
  <c r="M97" i="1"/>
  <c r="I97" i="1"/>
  <c r="I95" i="1" s="1"/>
  <c r="G97" i="1"/>
  <c r="G95" i="1" s="1"/>
  <c r="F97" i="1"/>
  <c r="F95" i="1" s="1"/>
  <c r="BC94" i="1"/>
  <c r="BA94" i="1"/>
  <c r="X94" i="1"/>
  <c r="U94" i="1"/>
  <c r="D94" i="1"/>
  <c r="AV94" i="1"/>
  <c r="AR94" i="1"/>
  <c r="AQ94" i="1"/>
  <c r="AN94" i="1"/>
  <c r="AC94" i="1"/>
  <c r="I93" i="1"/>
  <c r="H93" i="1"/>
  <c r="G93" i="1"/>
  <c r="F93" i="1"/>
  <c r="I92" i="1"/>
  <c r="H92" i="1"/>
  <c r="G92" i="1"/>
  <c r="F92" i="1"/>
  <c r="I91" i="1"/>
  <c r="H91" i="1"/>
  <c r="G91" i="1"/>
  <c r="F91" i="1"/>
  <c r="I90" i="1"/>
  <c r="H90" i="1"/>
  <c r="G90" i="1"/>
  <c r="F90" i="1"/>
  <c r="I89" i="1"/>
  <c r="H89" i="1"/>
  <c r="G89" i="1"/>
  <c r="F89" i="1"/>
  <c r="I88" i="1"/>
  <c r="H88" i="1"/>
  <c r="G88" i="1"/>
  <c r="F88" i="1"/>
  <c r="I86" i="1"/>
  <c r="H86" i="1"/>
  <c r="G86" i="1"/>
  <c r="F86" i="1"/>
  <c r="I85" i="1"/>
  <c r="H85" i="1"/>
  <c r="G85" i="1"/>
  <c r="F85" i="1"/>
  <c r="I74" i="1"/>
  <c r="H74" i="1"/>
  <c r="G74" i="1"/>
  <c r="F74" i="1"/>
  <c r="I73" i="1"/>
  <c r="H73" i="1"/>
  <c r="G73" i="1"/>
  <c r="F73" i="1"/>
  <c r="I72" i="1"/>
  <c r="H72" i="1"/>
  <c r="G72" i="1"/>
  <c r="F72" i="1"/>
  <c r="I71" i="1"/>
  <c r="H71" i="1"/>
  <c r="G71" i="1"/>
  <c r="F71" i="1"/>
  <c r="I70" i="1"/>
  <c r="H70" i="1"/>
  <c r="G70" i="1"/>
  <c r="F70" i="1"/>
  <c r="I69" i="1"/>
  <c r="H69" i="1"/>
  <c r="G69" i="1"/>
  <c r="F69" i="1"/>
  <c r="I68" i="1"/>
  <c r="H68" i="1"/>
  <c r="G68" i="1"/>
  <c r="F68" i="1"/>
  <c r="I67" i="1"/>
  <c r="H67" i="1"/>
  <c r="G67" i="1"/>
  <c r="F67" i="1"/>
  <c r="I66" i="1"/>
  <c r="H66" i="1"/>
  <c r="G66" i="1"/>
  <c r="F66" i="1"/>
  <c r="I65" i="1"/>
  <c r="H65" i="1"/>
  <c r="G65" i="1"/>
  <c r="F65" i="1"/>
  <c r="I64" i="1"/>
  <c r="H64" i="1"/>
  <c r="G64" i="1"/>
  <c r="F64" i="1"/>
  <c r="I63" i="1"/>
  <c r="H63" i="1"/>
  <c r="G63" i="1"/>
  <c r="F63" i="1"/>
  <c r="I62" i="1"/>
  <c r="H62" i="1"/>
  <c r="G62" i="1"/>
  <c r="F62" i="1"/>
  <c r="I61" i="1"/>
  <c r="H61" i="1"/>
  <c r="G61" i="1"/>
  <c r="F61" i="1"/>
  <c r="I60" i="1"/>
  <c r="H60" i="1"/>
  <c r="G60" i="1"/>
  <c r="F60" i="1"/>
  <c r="I59" i="1"/>
  <c r="H59" i="1"/>
  <c r="G59" i="1"/>
  <c r="F59" i="1"/>
  <c r="I58" i="1"/>
  <c r="H58" i="1"/>
  <c r="G58" i="1"/>
  <c r="F58" i="1"/>
  <c r="I57" i="1"/>
  <c r="H57" i="1"/>
  <c r="G57" i="1"/>
  <c r="F57" i="1"/>
  <c r="I56" i="1"/>
  <c r="H56" i="1"/>
  <c r="G56" i="1"/>
  <c r="F56" i="1"/>
  <c r="I55" i="1"/>
  <c r="H55" i="1"/>
  <c r="G55" i="1"/>
  <c r="F55" i="1"/>
  <c r="I54" i="1"/>
  <c r="H54" i="1"/>
  <c r="G54" i="1"/>
  <c r="F54" i="1"/>
  <c r="I53" i="1"/>
  <c r="H53" i="1"/>
  <c r="G53" i="1"/>
  <c r="F53" i="1"/>
  <c r="I52" i="1"/>
  <c r="H52" i="1"/>
  <c r="G52" i="1"/>
  <c r="F52" i="1"/>
  <c r="I51" i="1"/>
  <c r="H51" i="1"/>
  <c r="G51" i="1"/>
  <c r="F51" i="1"/>
  <c r="I50" i="1"/>
  <c r="H50" i="1"/>
  <c r="G50" i="1"/>
  <c r="F50" i="1"/>
  <c r="I49" i="1"/>
  <c r="H49" i="1"/>
  <c r="G49" i="1"/>
  <c r="F49" i="1"/>
  <c r="I48" i="1"/>
  <c r="H48" i="1"/>
  <c r="G48" i="1"/>
  <c r="F48" i="1"/>
  <c r="I47" i="1"/>
  <c r="H47" i="1"/>
  <c r="G47" i="1"/>
  <c r="F47" i="1"/>
  <c r="I46" i="1"/>
  <c r="H46" i="1"/>
  <c r="G46" i="1"/>
  <c r="F46" i="1"/>
  <c r="I45" i="1"/>
  <c r="H45" i="1"/>
  <c r="G45" i="1"/>
  <c r="F45" i="1"/>
  <c r="AY44" i="1"/>
  <c r="AO44" i="1"/>
  <c r="AI44" i="1"/>
  <c r="AH44" i="1"/>
  <c r="AG44" i="1"/>
  <c r="AF44" i="1"/>
  <c r="O44" i="1"/>
  <c r="J44" i="1"/>
  <c r="I44" i="1"/>
  <c r="H44" i="1"/>
  <c r="G44" i="1"/>
  <c r="F44" i="1"/>
  <c r="BC43" i="1"/>
  <c r="BC42" i="1" s="1"/>
  <c r="BB43" i="1"/>
  <c r="BB42" i="1" s="1"/>
  <c r="BA43" i="1"/>
  <c r="BA42" i="1" s="1"/>
  <c r="AZ43" i="1"/>
  <c r="AZ42" i="1" s="1"/>
  <c r="AX43" i="1"/>
  <c r="AX42" i="1" s="1"/>
  <c r="AW43" i="1"/>
  <c r="AW42" i="1" s="1"/>
  <c r="AV43" i="1"/>
  <c r="AV42" i="1" s="1"/>
  <c r="AU43" i="1"/>
  <c r="AU42" i="1" s="1"/>
  <c r="AT43" i="1"/>
  <c r="AT42" i="1" s="1"/>
  <c r="AS43" i="1"/>
  <c r="AS42" i="1" s="1"/>
  <c r="AR43" i="1"/>
  <c r="AR42" i="1" s="1"/>
  <c r="AQ43" i="1"/>
  <c r="AQ42" i="1" s="1"/>
  <c r="AP43" i="1"/>
  <c r="AP42" i="1" s="1"/>
  <c r="AN43" i="1"/>
  <c r="AN42" i="1" s="1"/>
  <c r="AM43" i="1"/>
  <c r="AM42" i="1" s="1"/>
  <c r="AL43" i="1"/>
  <c r="AL42" i="1" s="1"/>
  <c r="AK43" i="1"/>
  <c r="AK42" i="1" s="1"/>
  <c r="AD43" i="1"/>
  <c r="AD42" i="1" s="1"/>
  <c r="AC43" i="1"/>
  <c r="AC42" i="1" s="1"/>
  <c r="AB43" i="1"/>
  <c r="AB42" i="1" s="1"/>
  <c r="AA43" i="1"/>
  <c r="AA42" i="1" s="1"/>
  <c r="Z43" i="1"/>
  <c r="Z42" i="1" s="1"/>
  <c r="X43" i="1"/>
  <c r="W43" i="1"/>
  <c r="W42" i="1" s="1"/>
  <c r="V43" i="1"/>
  <c r="V42" i="1" s="1"/>
  <c r="U43" i="1"/>
  <c r="U42" i="1" s="1"/>
  <c r="T43" i="1"/>
  <c r="T42" i="1" s="1"/>
  <c r="S43" i="1"/>
  <c r="S42" i="1" s="1"/>
  <c r="R43" i="1"/>
  <c r="R42" i="1" s="1"/>
  <c r="Q43" i="1"/>
  <c r="Q42" i="1" s="1"/>
  <c r="P43" i="1"/>
  <c r="P42" i="1" s="1"/>
  <c r="N43" i="1"/>
  <c r="N42" i="1" s="1"/>
  <c r="M43" i="1"/>
  <c r="M42" i="1" s="1"/>
  <c r="D43" i="1"/>
  <c r="D42" i="1" s="1"/>
  <c r="X42" i="1"/>
  <c r="AO41" i="1"/>
  <c r="AJ41" i="1"/>
  <c r="AI41" i="1"/>
  <c r="AH41" i="1"/>
  <c r="AG41" i="1"/>
  <c r="AF41" i="1"/>
  <c r="O41" i="1"/>
  <c r="J41" i="1"/>
  <c r="AO39" i="1"/>
  <c r="AJ39" i="1"/>
  <c r="AI39" i="1"/>
  <c r="AH39" i="1"/>
  <c r="AG39" i="1"/>
  <c r="AF39" i="1"/>
  <c r="O39" i="1"/>
  <c r="J39" i="1"/>
  <c r="AO38" i="1"/>
  <c r="AJ38" i="1"/>
  <c r="AI38" i="1"/>
  <c r="AH38" i="1"/>
  <c r="AG38" i="1"/>
  <c r="AF38" i="1"/>
  <c r="O38" i="1"/>
  <c r="J38" i="1"/>
  <c r="AO37" i="1"/>
  <c r="AJ37" i="1"/>
  <c r="AI37" i="1"/>
  <c r="AH37" i="1"/>
  <c r="AG37" i="1"/>
  <c r="AF37" i="1"/>
  <c r="O37" i="1"/>
  <c r="J37" i="1"/>
  <c r="AO36" i="1"/>
  <c r="AJ36" i="1"/>
  <c r="AI36" i="1"/>
  <c r="AH36" i="1"/>
  <c r="AH35" i="1" s="1"/>
  <c r="AH34" i="1" s="1"/>
  <c r="AG36" i="1"/>
  <c r="AG35" i="1" s="1"/>
  <c r="AG34" i="1" s="1"/>
  <c r="AF36" i="1"/>
  <c r="O36" i="1"/>
  <c r="J36" i="1"/>
  <c r="I36" i="1"/>
  <c r="I35" i="1" s="1"/>
  <c r="I34" i="1" s="1"/>
  <c r="H36" i="1"/>
  <c r="G36" i="1"/>
  <c r="G35" i="1" s="1"/>
  <c r="G34" i="1" s="1"/>
  <c r="F36" i="1"/>
  <c r="BC35" i="1"/>
  <c r="BC34" i="1" s="1"/>
  <c r="BB35" i="1"/>
  <c r="BB34" i="1" s="1"/>
  <c r="BA35" i="1"/>
  <c r="BA34" i="1" s="1"/>
  <c r="AZ35" i="1"/>
  <c r="AZ34" i="1" s="1"/>
  <c r="AY35" i="1"/>
  <c r="AY34" i="1" s="1"/>
  <c r="AX35" i="1"/>
  <c r="AX34" i="1" s="1"/>
  <c r="AW35" i="1"/>
  <c r="AW34" i="1" s="1"/>
  <c r="AV35" i="1"/>
  <c r="AV34" i="1" s="1"/>
  <c r="AU35" i="1"/>
  <c r="AU34" i="1" s="1"/>
  <c r="AT35" i="1"/>
  <c r="AT34" i="1" s="1"/>
  <c r="AS35" i="1"/>
  <c r="AS34" i="1" s="1"/>
  <c r="AR35" i="1"/>
  <c r="AR34" i="1" s="1"/>
  <c r="AQ35" i="1"/>
  <c r="AQ34" i="1" s="1"/>
  <c r="AP35" i="1"/>
  <c r="AN35" i="1"/>
  <c r="AN34" i="1" s="1"/>
  <c r="AM35" i="1"/>
  <c r="AM34" i="1" s="1"/>
  <c r="AL35" i="1"/>
  <c r="AL34" i="1" s="1"/>
  <c r="AK35" i="1"/>
  <c r="AK34" i="1" s="1"/>
  <c r="AD35" i="1"/>
  <c r="AD34" i="1" s="1"/>
  <c r="AC35" i="1"/>
  <c r="AC34" i="1" s="1"/>
  <c r="AB35" i="1"/>
  <c r="AB34" i="1" s="1"/>
  <c r="AA35" i="1"/>
  <c r="AA34" i="1" s="1"/>
  <c r="Z35" i="1"/>
  <c r="Z34" i="1" s="1"/>
  <c r="Y35" i="1"/>
  <c r="Y34" i="1" s="1"/>
  <c r="X35" i="1"/>
  <c r="X34" i="1" s="1"/>
  <c r="W35" i="1"/>
  <c r="W34" i="1" s="1"/>
  <c r="V35" i="1"/>
  <c r="V34" i="1" s="1"/>
  <c r="U35" i="1"/>
  <c r="U34" i="1" s="1"/>
  <c r="T35" i="1"/>
  <c r="T34" i="1" s="1"/>
  <c r="S35" i="1"/>
  <c r="S34" i="1" s="1"/>
  <c r="R35" i="1"/>
  <c r="R34" i="1" s="1"/>
  <c r="Q35" i="1"/>
  <c r="Q34" i="1" s="1"/>
  <c r="P35" i="1"/>
  <c r="P34" i="1" s="1"/>
  <c r="N35" i="1"/>
  <c r="N34" i="1" s="1"/>
  <c r="M35" i="1"/>
  <c r="M34" i="1" s="1"/>
  <c r="L35" i="1"/>
  <c r="L34" i="1" s="1"/>
  <c r="K35" i="1"/>
  <c r="K34" i="1" s="1"/>
  <c r="D35" i="1"/>
  <c r="D34" i="1" s="1"/>
  <c r="AP34" i="1"/>
  <c r="AO31" i="1"/>
  <c r="AJ31" i="1"/>
  <c r="O31" i="1"/>
  <c r="L31" i="1"/>
  <c r="AO30" i="1"/>
  <c r="AJ30" i="1"/>
  <c r="AI30" i="1"/>
  <c r="AH30" i="1"/>
  <c r="AG30" i="1"/>
  <c r="AF30" i="1"/>
  <c r="O30" i="1"/>
  <c r="L30" i="1"/>
  <c r="I25" i="1"/>
  <c r="H25" i="1"/>
  <c r="AO29" i="1"/>
  <c r="AJ29" i="1"/>
  <c r="AI29" i="1"/>
  <c r="AH29" i="1"/>
  <c r="AG29" i="1"/>
  <c r="AF29" i="1"/>
  <c r="O29" i="1"/>
  <c r="J29" i="1"/>
  <c r="AO27" i="1"/>
  <c r="AJ27" i="1"/>
  <c r="AI27" i="1"/>
  <c r="AH27" i="1"/>
  <c r="AG27" i="1"/>
  <c r="AF27" i="1"/>
  <c r="O27" i="1"/>
  <c r="O25" i="1" s="1"/>
  <c r="M27" i="1"/>
  <c r="M25" i="1" s="1"/>
  <c r="L27" i="1"/>
  <c r="K27" i="1"/>
  <c r="K25" i="1" s="1"/>
  <c r="F27" i="1"/>
  <c r="AO26" i="1"/>
  <c r="AJ26" i="1"/>
  <c r="AI26" i="1"/>
  <c r="AH26" i="1"/>
  <c r="AG26" i="1"/>
  <c r="AF26" i="1"/>
  <c r="O26" i="1"/>
  <c r="J26" i="1"/>
  <c r="G26" i="1"/>
  <c r="F26" i="1"/>
  <c r="BC22" i="1"/>
  <c r="BC21" i="1" s="1"/>
  <c r="BB22" i="1"/>
  <c r="BB21" i="1" s="1"/>
  <c r="AZ22" i="1"/>
  <c r="AZ21" i="1" s="1"/>
  <c r="AX22" i="1"/>
  <c r="AX21" i="1" s="1"/>
  <c r="AV22" i="1"/>
  <c r="AV21" i="1" s="1"/>
  <c r="AU22" i="1"/>
  <c r="AU21" i="1" s="1"/>
  <c r="AR22" i="1"/>
  <c r="AR21" i="1" s="1"/>
  <c r="AQ22" i="1"/>
  <c r="AQ21" i="1" s="1"/>
  <c r="AP22" i="1"/>
  <c r="AP21" i="1" s="1"/>
  <c r="AN22" i="1"/>
  <c r="AN21" i="1" s="1"/>
  <c r="AB22" i="1"/>
  <c r="AB21" i="1" s="1"/>
  <c r="AA22" i="1"/>
  <c r="AA21" i="1" s="1"/>
  <c r="X22" i="1"/>
  <c r="X21" i="1" s="1"/>
  <c r="W22" i="1"/>
  <c r="W21" i="1" s="1"/>
  <c r="V22" i="1"/>
  <c r="V21" i="1" s="1"/>
  <c r="S22" i="1"/>
  <c r="S21" i="1" s="1"/>
  <c r="R22" i="1"/>
  <c r="R21" i="1" s="1"/>
  <c r="P22" i="1"/>
  <c r="P21" i="1" s="1"/>
  <c r="D22" i="1"/>
  <c r="D21" i="1" s="1"/>
  <c r="AY24" i="1"/>
  <c r="AO24" i="1"/>
  <c r="AJ24" i="1"/>
  <c r="AI24" i="1"/>
  <c r="AH24" i="1"/>
  <c r="AG24" i="1"/>
  <c r="AF24" i="1"/>
  <c r="T24" i="1"/>
  <c r="O24" i="1"/>
  <c r="M24" i="1"/>
  <c r="H24" i="1" s="1"/>
  <c r="L24" i="1"/>
  <c r="G24" i="1" s="1"/>
  <c r="K24" i="1"/>
  <c r="I24" i="1"/>
  <c r="AY23" i="1"/>
  <c r="AO23" i="1"/>
  <c r="AJ23" i="1"/>
  <c r="AI23" i="1"/>
  <c r="AH23" i="1"/>
  <c r="AG23" i="1"/>
  <c r="AF23" i="1"/>
  <c r="T23" i="1"/>
  <c r="O23" i="1"/>
  <c r="N23" i="1"/>
  <c r="N22" i="1" s="1"/>
  <c r="N21" i="1" s="1"/>
  <c r="M23" i="1"/>
  <c r="H23" i="1" s="1"/>
  <c r="L23" i="1"/>
  <c r="K23" i="1"/>
  <c r="F23" i="1" s="1"/>
  <c r="BA22" i="1"/>
  <c r="BA21" i="1" s="1"/>
  <c r="AW22" i="1"/>
  <c r="AW21" i="1" s="1"/>
  <c r="AS22" i="1"/>
  <c r="AS21" i="1" s="1"/>
  <c r="AM22" i="1"/>
  <c r="AM21" i="1" s="1"/>
  <c r="AL22" i="1"/>
  <c r="AL21" i="1" s="1"/>
  <c r="AK22" i="1"/>
  <c r="AK21" i="1" s="1"/>
  <c r="AD22" i="1"/>
  <c r="AD21" i="1" s="1"/>
  <c r="AC22" i="1"/>
  <c r="Z22" i="1"/>
  <c r="Z21" i="1" s="1"/>
  <c r="U22" i="1"/>
  <c r="U21" i="1" s="1"/>
  <c r="Q22" i="1"/>
  <c r="Q21" i="1" s="1"/>
  <c r="AC21" i="1"/>
  <c r="AH25" i="1" l="1"/>
  <c r="O94" i="1"/>
  <c r="AG146" i="1"/>
  <c r="AE153" i="1"/>
  <c r="AE24" i="1"/>
  <c r="AJ25" i="1"/>
  <c r="J30" i="1"/>
  <c r="E30" i="1" s="1"/>
  <c r="G30" i="1"/>
  <c r="G25" i="1" s="1"/>
  <c r="J31" i="1"/>
  <c r="E31" i="1" s="1"/>
  <c r="G31" i="1"/>
  <c r="H97" i="1"/>
  <c r="H95" i="1" s="1"/>
  <c r="M95" i="1"/>
  <c r="M94" i="1" s="1"/>
  <c r="M33" i="1" s="1"/>
  <c r="AO95" i="1"/>
  <c r="AO94" i="1" s="1"/>
  <c r="F146" i="1"/>
  <c r="O146" i="1"/>
  <c r="AH146" i="1"/>
  <c r="I94" i="1"/>
  <c r="G27" i="1"/>
  <c r="L25" i="1"/>
  <c r="G146" i="1"/>
  <c r="E29" i="1"/>
  <c r="AE31" i="1"/>
  <c r="H146" i="1"/>
  <c r="AF146" i="1"/>
  <c r="Y95" i="1"/>
  <c r="Y94" i="1" s="1"/>
  <c r="AI95" i="1"/>
  <c r="AI94" i="1" s="1"/>
  <c r="AO146" i="1"/>
  <c r="AE158" i="1"/>
  <c r="AI146" i="1"/>
  <c r="AJ146" i="1"/>
  <c r="AF25" i="1"/>
  <c r="AF22" i="1" s="1"/>
  <c r="AF21" i="1" s="1"/>
  <c r="Y146" i="1"/>
  <c r="E147" i="1"/>
  <c r="E156" i="1"/>
  <c r="AG25" i="1"/>
  <c r="AG22" i="1" s="1"/>
  <c r="AG21" i="1" s="1"/>
  <c r="AO25" i="1"/>
  <c r="AG95" i="1"/>
  <c r="AG94" i="1" s="1"/>
  <c r="F25" i="1"/>
  <c r="AI25" i="1"/>
  <c r="AI22" i="1" s="1"/>
  <c r="AI21" i="1" s="1"/>
  <c r="Y25" i="1"/>
  <c r="Y22" i="1" s="1"/>
  <c r="Y21" i="1" s="1"/>
  <c r="H101" i="1"/>
  <c r="J24" i="1"/>
  <c r="J97" i="1"/>
  <c r="J95" i="1" s="1"/>
  <c r="AE102" i="1"/>
  <c r="J27" i="1"/>
  <c r="E157" i="1"/>
  <c r="F24" i="1"/>
  <c r="X33" i="1"/>
  <c r="X19" i="1" s="1"/>
  <c r="X20" i="1" s="1"/>
  <c r="AE150" i="1"/>
  <c r="E153" i="1"/>
  <c r="E154" i="1"/>
  <c r="AE154" i="1"/>
  <c r="K22" i="1"/>
  <c r="K21" i="1" s="1"/>
  <c r="AY22" i="1"/>
  <c r="AY21" i="1" s="1"/>
  <c r="AR33" i="1"/>
  <c r="K43" i="1"/>
  <c r="K42" i="1" s="1"/>
  <c r="K33" i="1" s="1"/>
  <c r="G43" i="1"/>
  <c r="G42" i="1" s="1"/>
  <c r="AB94" i="1"/>
  <c r="AE155" i="1"/>
  <c r="L22" i="1"/>
  <c r="L21" i="1" s="1"/>
  <c r="E26" i="1"/>
  <c r="L43" i="1"/>
  <c r="L42" i="1" s="1"/>
  <c r="L94" i="1"/>
  <c r="T94" i="1"/>
  <c r="T33" i="1" s="1"/>
  <c r="E149" i="1"/>
  <c r="E155" i="1"/>
  <c r="M22" i="1"/>
  <c r="M21" i="1" s="1"/>
  <c r="H94" i="1"/>
  <c r="I147" i="1"/>
  <c r="J152" i="1"/>
  <c r="J146" i="1" s="1"/>
  <c r="AE152" i="1"/>
  <c r="AE157" i="1"/>
  <c r="E158" i="1"/>
  <c r="AZ33" i="1"/>
  <c r="AO35" i="1"/>
  <c r="AO34" i="1" s="1"/>
  <c r="AL94" i="1"/>
  <c r="AL33" i="1" s="1"/>
  <c r="AP94" i="1"/>
  <c r="AP33" i="1" s="1"/>
  <c r="F94" i="1"/>
  <c r="E150" i="1"/>
  <c r="E152" i="1"/>
  <c r="AE156" i="1"/>
  <c r="S33" i="1"/>
  <c r="AS33" i="1"/>
  <c r="O35" i="1"/>
  <c r="O34" i="1" s="1"/>
  <c r="AE44" i="1"/>
  <c r="AW94" i="1"/>
  <c r="AW33" i="1" s="1"/>
  <c r="N94" i="1"/>
  <c r="N33" i="1" s="1"/>
  <c r="R94" i="1"/>
  <c r="R33" i="1" s="1"/>
  <c r="V94" i="1"/>
  <c r="Z94" i="1"/>
  <c r="Z33" i="1" s="1"/>
  <c r="AF94" i="1"/>
  <c r="AE148" i="1"/>
  <c r="P33" i="1"/>
  <c r="AN33" i="1"/>
  <c r="AN19" i="1" s="1"/>
  <c r="AN20" i="1" s="1"/>
  <c r="AE37" i="1"/>
  <c r="AE39" i="1"/>
  <c r="AH94" i="1"/>
  <c r="BB94" i="1"/>
  <c r="BB33" i="1" s="1"/>
  <c r="BB19" i="1" s="1"/>
  <c r="BB20" i="1" s="1"/>
  <c r="G94" i="1"/>
  <c r="AE149" i="1"/>
  <c r="D33" i="1"/>
  <c r="H22" i="1"/>
  <c r="H21" i="1" s="1"/>
  <c r="E61" i="1"/>
  <c r="AT94" i="1"/>
  <c r="AV33" i="1"/>
  <c r="E24" i="1"/>
  <c r="O43" i="1"/>
  <c r="O42" i="1" s="1"/>
  <c r="E52" i="1"/>
  <c r="E56" i="1"/>
  <c r="E60" i="1"/>
  <c r="E64" i="1"/>
  <c r="E68" i="1"/>
  <c r="E72" i="1"/>
  <c r="E86" i="1"/>
  <c r="E91" i="1"/>
  <c r="AA33" i="1"/>
  <c r="AM33" i="1"/>
  <c r="V33" i="1"/>
  <c r="V19" i="1" s="1"/>
  <c r="V20" i="1" s="1"/>
  <c r="BC33" i="1"/>
  <c r="BC19" i="1" s="1"/>
  <c r="BC20" i="1" s="1"/>
  <c r="AB33" i="1"/>
  <c r="W33" i="1"/>
  <c r="AQ33" i="1"/>
  <c r="AQ19" i="1" s="1"/>
  <c r="AQ20" i="1" s="1"/>
  <c r="AU33" i="1"/>
  <c r="AU19" i="1" s="1"/>
  <c r="AU20" i="1" s="1"/>
  <c r="AD33" i="1"/>
  <c r="AD19" i="1" s="1"/>
  <c r="AD20" i="1" s="1"/>
  <c r="P19" i="1"/>
  <c r="P20" i="1" s="1"/>
  <c r="D19" i="1"/>
  <c r="D20" i="1" s="1"/>
  <c r="Q33" i="1"/>
  <c r="Q19" i="1" s="1"/>
  <c r="Q20" i="1" s="1"/>
  <c r="U33" i="1"/>
  <c r="U19" i="1" s="1"/>
  <c r="U20" i="1" s="1"/>
  <c r="AC33" i="1"/>
  <c r="AK33" i="1"/>
  <c r="AK19" i="1" s="1"/>
  <c r="AK20" i="1" s="1"/>
  <c r="AX33" i="1"/>
  <c r="AH101" i="1"/>
  <c r="I101" i="1"/>
  <c r="AI101" i="1"/>
  <c r="AG101" i="1"/>
  <c r="AY101" i="1"/>
  <c r="E45" i="1"/>
  <c r="E49" i="1"/>
  <c r="E53" i="1"/>
  <c r="E69" i="1"/>
  <c r="E88" i="1"/>
  <c r="AF101" i="1"/>
  <c r="O101" i="1"/>
  <c r="AE30" i="1"/>
  <c r="AH22" i="1"/>
  <c r="AH21" i="1" s="1"/>
  <c r="AF35" i="1"/>
  <c r="AF34" i="1" s="1"/>
  <c r="AE38" i="1"/>
  <c r="AE27" i="1"/>
  <c r="AJ35" i="1"/>
  <c r="AJ34" i="1" s="1"/>
  <c r="E48" i="1"/>
  <c r="E51" i="1"/>
  <c r="E54" i="1"/>
  <c r="E59" i="1"/>
  <c r="E62" i="1"/>
  <c r="E67" i="1"/>
  <c r="E70" i="1"/>
  <c r="E85" i="1"/>
  <c r="E89" i="1"/>
  <c r="E57" i="1"/>
  <c r="E65" i="1"/>
  <c r="E73" i="1"/>
  <c r="E92" i="1"/>
  <c r="AE29" i="1"/>
  <c r="E44" i="1"/>
  <c r="AH43" i="1"/>
  <c r="AH42" i="1" s="1"/>
  <c r="I43" i="1"/>
  <c r="I42" i="1" s="1"/>
  <c r="I33" i="1" s="1"/>
  <c r="AI43" i="1"/>
  <c r="AI42" i="1" s="1"/>
  <c r="E47" i="1"/>
  <c r="AG43" i="1"/>
  <c r="AG42" i="1" s="1"/>
  <c r="AY43" i="1"/>
  <c r="AY42" i="1" s="1"/>
  <c r="E50" i="1"/>
  <c r="E55" i="1"/>
  <c r="E58" i="1"/>
  <c r="E63" i="1"/>
  <c r="E66" i="1"/>
  <c r="E71" i="1"/>
  <c r="E74" i="1"/>
  <c r="E90" i="1"/>
  <c r="E93" i="1"/>
  <c r="G23" i="1"/>
  <c r="J23" i="1"/>
  <c r="T22" i="1"/>
  <c r="T21" i="1" s="1"/>
  <c r="AE26" i="1"/>
  <c r="AO22" i="1"/>
  <c r="AO21" i="1" s="1"/>
  <c r="AV19" i="1"/>
  <c r="AV20" i="1" s="1"/>
  <c r="O22" i="1"/>
  <c r="O21" i="1" s="1"/>
  <c r="G101" i="1"/>
  <c r="AE23" i="1"/>
  <c r="AJ22" i="1"/>
  <c r="AJ21" i="1" s="1"/>
  <c r="BA33" i="1"/>
  <c r="Y101" i="1"/>
  <c r="E102" i="1"/>
  <c r="E148" i="1"/>
  <c r="I23" i="1"/>
  <c r="AE36" i="1"/>
  <c r="H35" i="1"/>
  <c r="H34" i="1" s="1"/>
  <c r="AI35" i="1"/>
  <c r="AI34" i="1" s="1"/>
  <c r="H43" i="1"/>
  <c r="H42" i="1" s="1"/>
  <c r="Y43" i="1"/>
  <c r="Y42" i="1" s="1"/>
  <c r="AE97" i="1"/>
  <c r="AE95" i="1" s="1"/>
  <c r="AE99" i="1"/>
  <c r="AE98" i="1" s="1"/>
  <c r="AY98" i="1"/>
  <c r="AY94" i="1" s="1"/>
  <c r="AF43" i="1"/>
  <c r="AF42" i="1" s="1"/>
  <c r="AO43" i="1"/>
  <c r="AO42" i="1" s="1"/>
  <c r="AJ43" i="1"/>
  <c r="AJ42" i="1" s="1"/>
  <c r="AO101" i="1"/>
  <c r="F101" i="1"/>
  <c r="E36" i="1"/>
  <c r="F35" i="1"/>
  <c r="F34" i="1" s="1"/>
  <c r="J35" i="1"/>
  <c r="J34" i="1" s="1"/>
  <c r="AE41" i="1"/>
  <c r="E46" i="1"/>
  <c r="J43" i="1"/>
  <c r="J42" i="1" s="1"/>
  <c r="J94" i="1"/>
  <c r="L101" i="1"/>
  <c r="AJ101" i="1"/>
  <c r="AE147" i="1"/>
  <c r="I148" i="1"/>
  <c r="E97" i="1" l="1"/>
  <c r="E95" i="1" s="1"/>
  <c r="J25" i="1"/>
  <c r="E27" i="1"/>
  <c r="E25" i="1" s="1"/>
  <c r="Y33" i="1"/>
  <c r="Y19" i="1" s="1"/>
  <c r="Y20" i="1" s="1"/>
  <c r="AH33" i="1"/>
  <c r="AE146" i="1"/>
  <c r="I146" i="1"/>
  <c r="E146" i="1"/>
  <c r="AE25" i="1"/>
  <c r="AE22" i="1" s="1"/>
  <c r="AE21" i="1" s="1"/>
  <c r="E94" i="1"/>
  <c r="AG33" i="1"/>
  <c r="AG19" i="1" s="1"/>
  <c r="AG20" i="1" s="1"/>
  <c r="AR19" i="1"/>
  <c r="AR20" i="1" s="1"/>
  <c r="AO33" i="1"/>
  <c r="L33" i="1"/>
  <c r="L19" i="1" s="1"/>
  <c r="L20" i="1" s="1"/>
  <c r="AZ19" i="1"/>
  <c r="AZ20" i="1" s="1"/>
  <c r="F22" i="1"/>
  <c r="F21" i="1" s="1"/>
  <c r="G33" i="1"/>
  <c r="R19" i="1"/>
  <c r="R20" i="1" s="1"/>
  <c r="K19" i="1"/>
  <c r="K20" i="1" s="1"/>
  <c r="S19" i="1"/>
  <c r="S20" i="1" s="1"/>
  <c r="AA19" i="1"/>
  <c r="AA20" i="1" s="1"/>
  <c r="AT33" i="1"/>
  <c r="AY33" i="1"/>
  <c r="AY19" i="1" s="1"/>
  <c r="AY20" i="1" s="1"/>
  <c r="AB19" i="1"/>
  <c r="AB20" i="1" s="1"/>
  <c r="AS19" i="1"/>
  <c r="AS20" i="1" s="1"/>
  <c r="AM19" i="1"/>
  <c r="AM20" i="1" s="1"/>
  <c r="AJ33" i="1"/>
  <c r="AJ19" i="1" s="1"/>
  <c r="AJ20" i="1" s="1"/>
  <c r="Z19" i="1"/>
  <c r="Z20" i="1" s="1"/>
  <c r="O33" i="1"/>
  <c r="O19" i="1" s="1"/>
  <c r="O20" i="1" s="1"/>
  <c r="N19" i="1"/>
  <c r="N20" i="1" s="1"/>
  <c r="T19" i="1"/>
  <c r="T20" i="1" s="1"/>
  <c r="AE94" i="1"/>
  <c r="W19" i="1"/>
  <c r="W20" i="1" s="1"/>
  <c r="AF33" i="1"/>
  <c r="AC19" i="1"/>
  <c r="AC20" i="1" s="1"/>
  <c r="M19" i="1"/>
  <c r="M20" i="1" s="1"/>
  <c r="AL19" i="1"/>
  <c r="AL20" i="1" s="1"/>
  <c r="AX19" i="1"/>
  <c r="AX20" i="1" s="1"/>
  <c r="AP19" i="1"/>
  <c r="AP20" i="1" s="1"/>
  <c r="AE101" i="1"/>
  <c r="AH19" i="1"/>
  <c r="AH20" i="1" s="1"/>
  <c r="AI33" i="1"/>
  <c r="E43" i="1"/>
  <c r="E42" i="1" s="1"/>
  <c r="F43" i="1"/>
  <c r="F42" i="1" s="1"/>
  <c r="F33" i="1" s="1"/>
  <c r="AE43" i="1"/>
  <c r="AE42" i="1" s="1"/>
  <c r="H33" i="1"/>
  <c r="E35" i="1"/>
  <c r="E34" i="1" s="1"/>
  <c r="G22" i="1"/>
  <c r="G21" i="1" s="1"/>
  <c r="AE35" i="1"/>
  <c r="AE34" i="1" s="1"/>
  <c r="E101" i="1"/>
  <c r="AW19" i="1"/>
  <c r="AW20" i="1" s="1"/>
  <c r="J33" i="1"/>
  <c r="I22" i="1"/>
  <c r="I21" i="1" s="1"/>
  <c r="AO19" i="1"/>
  <c r="AO20" i="1" s="1"/>
  <c r="J101" i="1"/>
  <c r="BA19" i="1"/>
  <c r="BA20" i="1" s="1"/>
  <c r="J22" i="1"/>
  <c r="J21" i="1" s="1"/>
  <c r="E23" i="1"/>
  <c r="G19" i="1" l="1"/>
  <c r="G20" i="1" s="1"/>
  <c r="AT19" i="1"/>
  <c r="AT20" i="1" s="1"/>
  <c r="I19" i="1"/>
  <c r="I20" i="1" s="1"/>
  <c r="AF19" i="1"/>
  <c r="AF20" i="1" s="1"/>
  <c r="E33" i="1"/>
  <c r="AI19" i="1"/>
  <c r="AI20" i="1" s="1"/>
  <c r="AE33" i="1"/>
  <c r="H19" i="1"/>
  <c r="H20" i="1" s="1"/>
  <c r="E22" i="1"/>
  <c r="E21" i="1" s="1"/>
  <c r="J19" i="1"/>
  <c r="J20" i="1" s="1"/>
  <c r="F19" i="1"/>
  <c r="F20" i="1" s="1"/>
  <c r="E19" i="1" l="1"/>
  <c r="E20" i="1" s="1"/>
  <c r="AE19" i="1"/>
  <c r="AE20" i="1" s="1"/>
</calcChain>
</file>

<file path=xl/sharedStrings.xml><?xml version="1.0" encoding="utf-8"?>
<sst xmlns="http://schemas.openxmlformats.org/spreadsheetml/2006/main" count="770" uniqueCount="480">
  <si>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</si>
  <si>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</si>
  <si>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</si>
  <si>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</si>
  <si>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</si>
  <si>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</si>
  <si>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</si>
  <si>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</si>
  <si>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</si>
  <si>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</si>
  <si>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</si>
  <si>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</si>
  <si>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</si>
  <si>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</si>
  <si>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</si>
  <si>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2024 года, млн. рублей (с НДС)</t>
  </si>
  <si>
    <t>Освоение капитальных вложений 2024 года,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</si>
  <si>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</si>
  <si>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</si>
  <si>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</si>
  <si>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</si>
  <si>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</si>
  <si>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</si>
  <si>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</si>
  <si>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</si>
  <si>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</si>
  <si>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</si>
  <si>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</si>
  <si>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</si>
  <si>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</si>
  <si>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</si>
  <si>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</si>
  <si>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</si>
  <si>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</si>
  <si>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</si>
  <si>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</si>
  <si>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</si>
  <si>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</si>
  <si>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</si>
  <si>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</si>
  <si>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</si>
  <si>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</si>
  <si>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</si>
  <si>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</si>
  <si>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</si>
  <si>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</si>
  <si>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</si>
  <si>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</si>
  <si>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</si>
  <si>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</si>
  <si>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</si>
  <si>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</si>
  <si>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</si>
  <si>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</si>
  <si>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</si>
  <si>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</si>
  <si>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</si>
  <si>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</si>
  <si>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</si>
  <si>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</si>
  <si>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</si>
  <si>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</si>
  <si>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</si>
  <si>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</si>
  <si>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</si>
  <si>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</si>
  <si>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</si>
  <si>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</si>
  <si>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</si>
  <si>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</si>
  <si>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</si>
  <si>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</si>
  <si>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</si>
  <si>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</si>
  <si>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</si>
  <si>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</si>
  <si>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</si>
  <si>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</si>
  <si>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</si>
  <si>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</si>
  <si>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</si>
  <si>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</si>
  <si>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</si>
  <si>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</si>
  <si>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</si>
  <si>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</si>
  <si>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</si>
  <si>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</si>
  <si>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</si>
  <si>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</si>
  <si>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</si>
  <si>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</si>
  <si>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</si>
  <si>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</si>
  <si>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нд</t>
  </si>
  <si>
    <t>1.1.1.3.2</t>
  </si>
  <si>
    <t>Мероприятия по технологическому присоединению ООО"Инвестстрой корпорация", г.Всеволожск,Северная 20 (16/Д-599)</t>
  </si>
  <si>
    <t>I_0000033613</t>
  </si>
  <si>
    <t>1.1.1.3.3</t>
  </si>
  <si>
    <t>Стр-во 2КЛ-10 от РУ-10кВ ТП-503,L=0,22км (АО"ЛОЭСК" ОД-22/Д-565 от 15.08.2022г)</t>
  </si>
  <si>
    <t>M_2200033315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</si>
  <si>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</si>
  <si>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</si>
  <si>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</si>
  <si>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</si>
  <si>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Мероприятия по технологическому присоединению ЖСК «Румболово-Сити» (Договор №ОД-23/Д-010 от 10.02.2023г.)</t>
  </si>
  <si>
    <t>N_2300033636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</si>
  <si>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</si>
  <si>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</si>
  <si>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</si>
  <si>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</si>
  <si>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</si>
  <si>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</si>
  <si>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</si>
  <si>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</si>
  <si>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Реконструкция РУ-10 кВ ТП-431, п. Токсово (МОУ «СОШ «ТЦО им. Петрова В.Я. № ОД-21/Д-059 от 12.04.2021г.)»</t>
  </si>
  <si>
    <t>L_2100001524</t>
  </si>
  <si>
    <t>1.2.1.1.3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</si>
  <si>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</si>
  <si>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</si>
  <si>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1.2.1.1.4</t>
  </si>
  <si>
    <t>Реконструкция ТП-36. Замена существующего трансформатора ТМГ-160/10/0,4 на ТМГ-250/10/0,4 кВ, ул.Боровая, п. Токсово. (Бухтияров М.В. № 21/Д-513 от 28.09.2021г.)</t>
  </si>
  <si>
    <t>N_2300031503</t>
  </si>
  <si>
    <t>1.2.1.1.5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</si>
  <si>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</si>
  <si>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</si>
  <si>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</si>
  <si>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</si>
  <si>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</si>
  <si>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</si>
  <si>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</si>
  <si>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</si>
  <si>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</si>
  <si>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</si>
  <si>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</si>
  <si>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</si>
  <si>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</si>
  <si>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</si>
  <si>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</si>
  <si>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</si>
  <si>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</si>
  <si>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</si>
  <si>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J_2300001270</t>
  </si>
  <si>
    <t>1.2.2.1.13</t>
  </si>
  <si>
    <t>1.2.2.1.14</t>
  </si>
  <si>
    <t>1.2.2.1.15</t>
  </si>
  <si>
    <t>1.2.2.1.16</t>
  </si>
  <si>
    <t>Реконструкция ВЛ-0,4 кВ от ТП-126 ф. 6 L~ 190 м, ул. Калининская,  г. Всеволожск</t>
  </si>
  <si>
    <t>J_2400001256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</si>
  <si>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</si>
  <si>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</si>
  <si>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</si>
  <si>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</si>
  <si>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</si>
  <si>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</si>
  <si>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</si>
  <si>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</si>
  <si>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</si>
  <si>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</si>
  <si>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</si>
  <si>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</si>
  <si>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</si>
  <si>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</si>
  <si>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</si>
  <si>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</si>
  <si>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 xml:space="preserve">Реконструкция ВЛ-0,4 кВ фид. 3 ТП-231, L= 400 м., ул. Гагарина, п.Токсово (Курятников В.М. 22/Д-140 от 07.04.22г.) </t>
  </si>
  <si>
    <t>N_2300031254</t>
  </si>
  <si>
    <t>1.2.2.1.33</t>
  </si>
  <si>
    <t xml:space="preserve">Реконструкция ВЛИ-0,4 кВ ТП-119 фид. 5, L=170 м., ул. Окружная, г. Всеволожск (Ананко Г.Ю. № ОД-№23/Д-044 от 01.03.2023 г.)
</t>
  </si>
  <si>
    <t>O_2400031264</t>
  </si>
  <si>
    <t>1.2.2.1.34</t>
  </si>
  <si>
    <t>Реконструкция ВЛ-0,4 кВ ТП-219 фид.4, L=170 м., ул. Отрадненская, д.55, г. Всеволожск (Мощенских О.В. № ОД-№23/Д-252 от 08.06.2023г.)</t>
  </si>
  <si>
    <t>О_2410031266</t>
  </si>
  <si>
    <t>1.2.2.1.35</t>
  </si>
  <si>
    <t>Реконструкция ВЛ-0,4 кВ от опоры 13/1, L=45 м.,пр.Герцена, уч.176, г. Всеволожск (Гора Ю.О. № ОД-№23/Д-627 от 12.01.2024г.)</t>
  </si>
  <si>
    <t>О_2410031267</t>
  </si>
  <si>
    <t>1.2.2.1.36</t>
  </si>
  <si>
    <t>Реконструкция ВЛ-0,4 кВ ТП-5  фид.3, L=135 м., ул.Дачная, уч.15, г.п.Рахья (ООО ГП Спецоборона № ОД-№23/Д-254 от 09.06.2023г.)</t>
  </si>
  <si>
    <t>О_2410031268</t>
  </si>
  <si>
    <t>1.2.2.1.37</t>
  </si>
  <si>
    <t xml:space="preserve">Реконструкция ВЛ-0,4 кВ ТП-99 фид. 3, L=100 м., ул. Баркановская, г. Всеволожск (Вахуршева Л.Е. № ОД-№21/Д-593 от 08.11.2021 г.)
</t>
  </si>
  <si>
    <t>О_2410031265</t>
  </si>
  <si>
    <t>1.2.2.1.38</t>
  </si>
  <si>
    <t>Реконструкция КЛ-6кВ ф.525-303 от РП-10 до ТП-90, L~150м,Колтушское ш. у д.20.  г.Всеволожск</t>
  </si>
  <si>
    <t>J_2000000139</t>
  </si>
  <si>
    <t>1.2.2.1.39</t>
  </si>
  <si>
    <t xml:space="preserve">Реконструкция КЛ-6кВ ф.525-407 от РП-10 до ТП-94, L~550м., Колтушское ш. у д.20,  г.Всеволожск
</t>
  </si>
  <si>
    <t>J_2000001310</t>
  </si>
  <si>
    <t>1.2.2.1.40</t>
  </si>
  <si>
    <t xml:space="preserve">Реконструкция ВЛ-0,4кВ ТП-267 Ф.1   L~470м, ул.Железнодорожная, ул.Социалистическая, г. Всеволожск </t>
  </si>
  <si>
    <t>J_2000001268</t>
  </si>
  <si>
    <t>1.2.2.1.41</t>
  </si>
  <si>
    <t>г. Всеволожск, реконструкция ВЛ-0,4 кВ ф. 2 от ТП-120 по ул. Обороны и пер. Теневому L=750м</t>
  </si>
  <si>
    <t xml:space="preserve"> I_2000001242</t>
  </si>
  <si>
    <t>1.2.2.1.42</t>
  </si>
  <si>
    <t>Реконструкция ВЛ-0,4 кВ фид. 2 ТП-43, L=310м., ул.Лыжная, уч.28-А, п. Токсово (Ковальчук Р.А.  23/З-084 от 07.03.2023г.)</t>
  </si>
  <si>
    <t>N_2300031259</t>
  </si>
  <si>
    <t>1.2.2.1.43</t>
  </si>
  <si>
    <t xml:space="preserve">Реконструкция ВЛ-0,4 кВ фид. 6 ТП-119, L= 70 м., 
ул. Окружная, г. Всеволожск»
  (Агеенко Н.И. 22/Д-660 от 13.10.22 г.)               
</t>
  </si>
  <si>
    <t>N_2300031260</t>
  </si>
  <si>
    <t>1.2.2.1.44</t>
  </si>
  <si>
    <t xml:space="preserve">Реконструкция ВЛ-0,4кВ ТП-46 Ф.2.9  L-320 м. по ул.Пушкинская,г. Всеволожск </t>
  </si>
  <si>
    <t>J_2200001267</t>
  </si>
  <si>
    <t>1.2.2.1.45</t>
  </si>
  <si>
    <t>Реконструкция ВЛ-0,4 кВ от ПП-4  с заменой провода на СИП-2 4х95мм2  L=400 м, ул. Инженерная,  пос. Токсово</t>
  </si>
  <si>
    <t>E_2300001216</t>
  </si>
  <si>
    <t>1.2.2.1.46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</si>
  <si>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</si>
  <si>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</si>
  <si>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1.2.2.1.47</t>
  </si>
  <si>
    <t>Реконструкция ВЛИ-0,4 кВ  от ТП-41 ф.6, L=33м.,  пр.Октябрьский,уч.101,г.Всеволожск (ИП Астров 23/Д-476 от 03.10.2023г )</t>
  </si>
  <si>
    <t>O_2400032231</t>
  </si>
  <si>
    <t>1.2.2.1.48</t>
  </si>
  <si>
    <t>Реконструкция ВЛ-0,4кВ  фид. 3 от ТП 92 ул. Михайловская  L~260м</t>
  </si>
  <si>
    <t>J_1900012106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</si>
  <si>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</si>
  <si>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</si>
  <si>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</si>
  <si>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</si>
  <si>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</si>
  <si>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</si>
  <si>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</si>
  <si>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</si>
  <si>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</si>
  <si>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</si>
  <si>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</si>
  <si>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</si>
  <si>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</si>
  <si>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</si>
  <si>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</si>
  <si>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</si>
  <si>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</si>
  <si>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</si>
  <si>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</si>
  <si>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</si>
  <si>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</si>
  <si>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</si>
  <si>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</si>
  <si>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</si>
  <si>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</si>
  <si>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</si>
  <si>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</si>
  <si>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 xml:space="preserve">Строительство КЛ-0,4 кВ  от ТП-15, L=40 м., кабельного киоска, пр. Октябрьский, уч. 114/7,  г. Всеволожск. (ИП Аревшатян А.Г.  ОД-№ 23/Д-514 от 24.10.2023 г.)
</t>
  </si>
  <si>
    <t>О_2400032426</t>
  </si>
  <si>
    <t>1.4.12</t>
  </si>
  <si>
    <t xml:space="preserve">Строительство КЛ-0,4 кВ  от ТП-41, L=60 м., кабельного киоска, пр. Октябрьский, уч. 99,  г. Всеволожск. (ИП Кочарян С.Н.  ОД-№ 23/Д-512 от 19.10.2023 г.)
</t>
  </si>
  <si>
    <t>O_2420032427</t>
  </si>
  <si>
    <t>1.4.13</t>
  </si>
  <si>
    <t>Строительство КЛ-0,4 кВ. Установка КК-15/6. ТП-15 пр. Октябрьский, пр. Октябрьский, д. 113, г. Всеволожск   (ООО «ФЕРМА НА НЕВЕ» 21/Д-635 от 15.12.21 г.)</t>
  </si>
  <si>
    <t>О_2400032425</t>
  </si>
  <si>
    <t>1.4.14</t>
  </si>
  <si>
    <t>Строительство КЛ-0,4  L-130 м., ул.Баркановская, уч. 123, г. Всеволожск (ИП Смольников И.А. 24/Д-004 от 25.01.24 г.)</t>
  </si>
  <si>
    <t>O_2400032423</t>
  </si>
  <si>
    <t>1.4.15</t>
  </si>
  <si>
    <t>Строительств  КЛ-0,4 кВ от РУ-0,4 кВ ТП-154А, L= 150,  пр. Всеволожский, д. 54., г. Всеволожск ( Мустафаев И.Ф. 20/Д-575 от 08.12.20</t>
  </si>
  <si>
    <t>L_2100003246</t>
  </si>
  <si>
    <t>1.4.16</t>
  </si>
  <si>
    <t>Строительство МТП 10/0,4 ,ВЛЗ-10кВ, КЛ-0,4кВ на землях ЗАО "Щеглово" (Ксенофонтова Н.И. №ОД-19/Д-585 от 24.12.2019г)</t>
  </si>
  <si>
    <t>L_2100000268</t>
  </si>
  <si>
    <t>1.4.17</t>
  </si>
  <si>
    <t>Строительство 2 КЛ-0,4 кВ от ТП-250, L- 2х200 м., пр. Христиновский, д. 91 г.Всеволожск  (МКУ "ЦОФМУ" 22/Д-057 от 11.03.2022г)</t>
  </si>
  <si>
    <t>M_2200032415</t>
  </si>
  <si>
    <t>1.4.18</t>
  </si>
  <si>
    <t>Строительство кабельного киска  от ТП-2424, 1-й мкр, уч. 43, г.п. им. Свердлова (МОУ СОШ «Свердловский ЦО» 21/Д-622 от 29.11.21 г.)</t>
  </si>
  <si>
    <t>N_2300032419</t>
  </si>
  <si>
    <t>1.4.19</t>
  </si>
  <si>
    <t>Строительство КЛ-0,4 кВ от ТП-70, L-150 м., ул. Центральная , уч. 5, г. Всеволожск  (МОБУ «СОШ № 6» ОД-21/Д-046 от 05.02.21 г.)</t>
  </si>
  <si>
    <t>ЭN_2300032420</t>
  </si>
  <si>
    <t>1.4.20</t>
  </si>
  <si>
    <t>Строительство ВЛИ-0,4 кВ от ТП-217, L-210 м., Ул. Жуковского, уч. 7,  г. Всеволожск (Гомзина Г.Г. 23/Д-327 от 21.07.23)</t>
  </si>
  <si>
    <t>O_2400032228</t>
  </si>
  <si>
    <t>1.4.21</t>
  </si>
  <si>
    <t>Строительство кабельного киоска от ТП-123, ул. Южная, д. 4/1, г. Всеволожск (ООО "Авангард СИТИ" 23/Д-435 от 05.09.2023г.)</t>
  </si>
  <si>
    <t>O_2400032627</t>
  </si>
  <si>
    <t>1.4.22</t>
  </si>
  <si>
    <t>Строительство ВЛИ-0,4 кВ  от ТП-108, L=140 м., Колтушское шоссе, д. 209,  г. Всеволожск. (Глушковой И.А,В.А 23/Д-518 от 23.10.2023г.)</t>
  </si>
  <si>
    <t>O_2400031263</t>
  </si>
  <si>
    <t>1.4.23</t>
  </si>
  <si>
    <t>1.4.24</t>
  </si>
  <si>
    <t>1.4.25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</si>
  <si>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</si>
  <si>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</si>
  <si>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</si>
  <si>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</si>
  <si>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</si>
  <si>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</si>
  <si>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</si>
  <si>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1.6.2</t>
  </si>
  <si>
    <t>автомобиль легковой ВАЗ (НИВА) 2 шт</t>
  </si>
  <si>
    <t>J_2200000438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</si>
  <si>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</si>
  <si>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</si>
  <si>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</si>
  <si>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</si>
  <si>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1.6.5</t>
  </si>
  <si>
    <t>Автомобиль УАЗ</t>
  </si>
  <si>
    <t>J_2200000437</t>
  </si>
  <si>
    <t>1.6.6</t>
  </si>
  <si>
    <t>Покупка орг.техники</t>
  </si>
  <si>
    <t>О_2400000460</t>
  </si>
  <si>
    <t>1.6.7</t>
  </si>
  <si>
    <t>автомобиль легковой ВАЗ (НИВА)</t>
  </si>
  <si>
    <t>J_2000000433</t>
  </si>
  <si>
    <t>1.6.8</t>
  </si>
  <si>
    <t>J_2100000435</t>
  </si>
  <si>
    <t>1.6.9</t>
  </si>
  <si>
    <t>J_2300000440</t>
  </si>
  <si>
    <t>1.6.10</t>
  </si>
  <si>
    <t>J_2400000442</t>
  </si>
  <si>
    <t>1.6.11</t>
  </si>
  <si>
    <t>Прицепной измельчитель ТОРНАДО М350</t>
  </si>
  <si>
    <t>О_2400000459</t>
  </si>
  <si>
    <t>месяцев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</si>
  <si>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</si>
  <si>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</si>
  <si>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</si>
  <si>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Реконструкция  ВЛ-10 кВ ф.601-06  на участке  ТП-29 - ТП-438 - ТП-435, L- 900 м., г.п. Токсово</t>
  </si>
  <si>
    <t>E_2000001111</t>
  </si>
  <si>
    <t xml:space="preserve">Реконструкция ВЛ-0,4 кВ от ТП-36 ф. 9 L~ 530 м,   ул. Михайловская, ул. Комсомола,  г. Всеволожск </t>
  </si>
  <si>
    <t>J_2000001247</t>
  </si>
  <si>
    <t>Реконструкция ВЛ-0,4 кВ от ТП-432, L= 400м, ул. Советская, ул. Пограничная, пос. Токсово</t>
  </si>
  <si>
    <t>E_2000001228</t>
  </si>
  <si>
    <t>Реконструкция ВЛ-0,4 кВ фид. 5 от ТП-43, L - 45 м., ул. Баркановская, г. Всеволожск  (Филиппова И.В. 21/Д-300 от 01.07.21 г.)</t>
  </si>
  <si>
    <t>М_2200031223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</si>
  <si>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</si>
  <si>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</si>
  <si>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</si>
  <si>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</si>
  <si>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ВЛ-0,4кВ ф.4 ТП-38, L=80 м., ул.Озерная уч.7-Б, г.п. Токсово  (Черкашина И.В. № 22/Д-661 от 16.10.2022г.)</t>
  </si>
  <si>
    <t>О_2410031269</t>
  </si>
  <si>
    <t>Реконструкция ВЛ-0,4 кВ ф.2 ТП-183 от опоры №16 до опоры №16/2, L=40 м., ул.Николаевская, г.Всеволожск  (Шадрин Е.Л. № 23/Д-401 от 28.08.2023г.)</t>
  </si>
  <si>
    <t>О_2410031270</t>
  </si>
  <si>
    <t>Реконструкция 2ВЛ-0,4 кВ от ТП-48    L1~700 м,   L2~700 м,   ул. Лесгафта, пос. Токсово</t>
  </si>
  <si>
    <t>J_2400012105</t>
  </si>
  <si>
    <t xml:space="preserve">Реконструкция КЛ-10 кВ ф. 525-209 ПС-525 –ТП-327 - РП-3, L- 4520 м. г. Всеволожск
</t>
  </si>
  <si>
    <t>ЭI_0000000136</t>
  </si>
  <si>
    <t>1.2.2.1.49</t>
  </si>
  <si>
    <t>1.2.2.1.50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</si>
  <si>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</si>
  <si>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>N_2300032618</t>
  </si>
  <si>
    <t xml:space="preserve">Строительство КЛ-10 кВ  ф.601-06  ТП-435 - ТП-436 - ТП-425, L=2000 м., г.п.Токсово»
</t>
  </si>
  <si>
    <t>E_2300002324</t>
  </si>
  <si>
    <t>Строительство КТП-400/10/0,4 кВ с трансформатором 400 кВА, 2КЛ-10 кВ (L-2х100 м.), 2КЛ-0,4 кВ (L=2х150 м.), кабельного киоска, Дорога жизни, стр. 11,  г. Всеволожск (ООО «СИН»  ОД-№ 24/Д-113 от 06.05.2024 г.)</t>
  </si>
  <si>
    <t>О_2420032628</t>
  </si>
  <si>
    <t>Установка кабельного киоска от ТП-183, пр. Октябрьский, д. 167, г. Всеволожск (ООО «Тайм» ОД-№23/Д-570 от 24.11.2023 г.)</t>
  </si>
  <si>
    <t>О_2420032629</t>
  </si>
  <si>
    <t>Строительство кабельного киоска от ТП-34, ул. Почтовая, г. Всеволожск (ИП Мухин А.В. ОД-№24/Д-028 от 09.02.2024 г.)</t>
  </si>
  <si>
    <t>О_2420032631</t>
  </si>
  <si>
    <t>Строительство ВЛИ-0,4 кВ  от ТП-221, L=120 м.,  ул. Пограничная, д. 17,  г.п. Токсово. (Лобанова Н.Д. № 23/Д-586 от 11.12.2023г.)</t>
  </si>
  <si>
    <t>О_2420031271</t>
  </si>
  <si>
    <t xml:space="preserve">Строительство 2 КЛ-0,4 кВ, L= 2х20 м.,  2-х кабельных киосков от ТП-90, Дорога Жизни, д. 17, г. Всеволожск (ООО «Мираж», ООО «Альтаир», ООО «Рен-Тех-Плюс» ОД-№24/Д-102 от 11.04.2024 г.)     
</t>
  </si>
  <si>
    <t>O_2420032428</t>
  </si>
  <si>
    <t>Строительство КВЛ-0,4 кВ  от ТП-117, L=84 м., кабельного киоска,  ул. Плоткина, д. 32,  г. Всеволожск. (ИП Михеева ОД-№23/Д-568 от 24.11.2023 г.)</t>
  </si>
  <si>
    <t>О_2420032632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</si>
  <si>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</si>
  <si>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</si>
  <si>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</si>
  <si>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</si>
  <si>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</si>
  <si>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</si>
  <si>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</si>
  <si>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</si>
  <si>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Приобретение и установка программно-аппаратного комплекса "Пирамида 2.0 "</t>
  </si>
  <si>
    <t>N_2300000458</t>
  </si>
  <si>
    <t>1.6.12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</si>
  <si>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</si>
  <si>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</si>
  <si>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</si>
  <si>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 xml:space="preserve">Реконструкция ВЛ-0,4 кВ ПП-4 фид. 4, L=700 м., ул. Инженерная, г.п. Токсово.
</t>
  </si>
  <si>
    <t>O_2400012121</t>
  </si>
  <si>
    <t>Распоряжением Комитета по ТЭК №Р-96/2024 от 28.11.2024г.</t>
  </si>
  <si>
    <t>Мероприятия по технологическому присоединению МОУ СОШ "ТЦО им.Петрова В.Я." (ОД-21/Д-059 от 12.04.2021г)</t>
  </si>
  <si>
    <t>L_2100033632</t>
  </si>
  <si>
    <t>1.1.1.3.7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</si>
  <si>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</si>
  <si>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</si>
  <si>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</si>
  <si>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</si>
  <si>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>г.п.Рахья, реконструкция ВЛ-10кВ от РТП-633 до ТП-2 Грибное, L≈400 м</t>
  </si>
  <si>
    <t>Е_2000000117</t>
  </si>
  <si>
    <t>Реконструкция ВЛ-0,4 кВ  ТП-69 фид.12, L=720 м., пр. Тургенева, г. Всеволожск</t>
  </si>
  <si>
    <t>J_2000001294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</si>
  <si>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</si>
  <si>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</si>
  <si>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 Реконструкция ВЛ-0.4кВ, ТП-117, ф.  L~300м; ул. Плоткина,г. Всеволожск,</t>
  </si>
  <si>
    <t>J_2100001245</t>
  </si>
  <si>
    <t>L_2100032202</t>
  </si>
  <si>
    <t xml:space="preserve">Реконструкция ВЛ-0,4 кВ фид.2 ТП-150, L= 80 м., Армянский пер., г. Всеволожск  (Мурадян Р.М. 22/Д-102 от 30.03.22 г.)          </t>
  </si>
  <si>
    <t>N_2300032224</t>
  </si>
  <si>
    <t>Реконструкция ВЛ-0,4 кВ фид.24 ТП-243, L= 150 м., Армянский пер., г. Всеволожск  (Мкртчян А.С. ОД-20/Д-239 от 03.07.20 г.)</t>
  </si>
  <si>
    <t>N_2300032226</t>
  </si>
  <si>
    <t>Реконструкция ВЛИ-0,4кВ ф.1 от ТП-308, ул. Орловская, г.п.Токсово, L≈680м</t>
  </si>
  <si>
    <t>L_2200012111</t>
  </si>
  <si>
    <t>Реконструкция 3ВЛ-0,4 кВ от ТП-234  L1~500 м, L2~500 м, L3~300 м, ул. Озерная, ул. Речная, пос. Токсово.</t>
  </si>
  <si>
    <t>J_2200012103</t>
  </si>
  <si>
    <t>Pеконструкция КЛ-10кВ от ПС-525 ф.525-203   L~200м,    ул. Гоголя, г.Всеволожск</t>
  </si>
  <si>
    <t>J_2200001312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</si>
  <si>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</si>
  <si>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</si>
  <si>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пос.Рахья,ВЛ-0,4кВ от ТП-38 по ул.Пионерская,СИП-2 3х95+1х95, L=500м </t>
  </si>
  <si>
    <t>E_0000001230</t>
  </si>
  <si>
    <t>Реконструкция  ВЛ-0,4 кВ фид. 2 от ТП-38, L= 540 м., ул. Комсомола, г.п. Рахья</t>
  </si>
  <si>
    <t>E_0000001231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</si>
  <si>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</si>
  <si>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</si>
  <si>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</si>
  <si>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</si>
  <si>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</si>
  <si>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>Реконструкция ВЛ-0,4 кВ ТП-119 фид. 6, L=61 м., ул. Окружная,д.39, г.Всеволожск(Тетерина Е.А. № ОД-24/Д-451 от 26.10.2024 г.)</t>
  </si>
  <si>
    <t>О_2410031273</t>
  </si>
  <si>
    <t>Реконструкция ВЛ-0,4 кВ ТП-282 фид.1, L=60 м.,L=60 м., ш. Дорога Жизни, г. Всеволожск ( ООО Газпромнефть-Центр ОД-№ 24/Д-068 от 13.05.2024 г.)</t>
  </si>
  <si>
    <t>O_2410032234</t>
  </si>
  <si>
    <t>Реконструкция ВЛ-0,4 кВ ТП-85 фид. 5, L=60 м., ул.Социалистическая, д.4, г.Всеволожск (Пашоликова Л.С., Воронкова Н.С. № ОД-22/Д-248 от 19.05.2022 г.)</t>
  </si>
  <si>
    <t>О_2410031275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</si>
  <si>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</si>
  <si>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</si>
  <si>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фид. 3 ТП-426, L= 80 м., ул.Санаторная, п. Токсово  (Елисеева К.И. 22/Д-414 от 29.06.22 г.)</t>
  </si>
  <si>
    <t>N_2300031256</t>
  </si>
  <si>
    <t>1.4.34</t>
  </si>
  <si>
    <t>1.4.35</t>
  </si>
  <si>
    <t>1.4.36</t>
  </si>
  <si>
    <t>1.4.37</t>
  </si>
  <si>
    <t>1.4.38</t>
  </si>
  <si>
    <t>1.4.39</t>
  </si>
  <si>
    <t xml:space="preserve"> пос.Токсово, КЛ-10кВ от фид.601-01, до опоры ВЛЗ-10кВ ОЛ к ТП-308, АСБ2л-10 3х240, L=250м </t>
  </si>
  <si>
    <t>E_2000002315</t>
  </si>
  <si>
    <t>Строительство КТПН-630 с трансформатором 630кВА взамен ТП-12 в массиве дер.Лепсари (ОД-19/Д-706 от 17.08.20)</t>
  </si>
  <si>
    <t>L_2100002590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</si>
  <si>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</si>
  <si>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</si>
  <si>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 2КЛ-0,4 кВ от ТП-284 L=0,145км , Колтушское шоссе, д.20, г.Всеволожск (ГБУЗ ЛО «ВКМБ 20/Д-100 от 10.08.20.)     </t>
  </si>
  <si>
    <t>L_2100003245</t>
  </si>
  <si>
    <t>L_2100003269</t>
  </si>
  <si>
    <t>Стр-во  ВЛИ-0,4кВ L=0,2км, ул.Чайное озеро, уч.19А, Токсово (Соловьев С.С. ОД-19/Д-373 от 01.08.2019)</t>
  </si>
  <si>
    <t>L_2100031601</t>
  </si>
  <si>
    <t xml:space="preserve">Строительство КТПП-630-10/0,4 кВ, с трансформатором 400 кВА 
на пресечении ул. Садовая и ул. Луговая, г.п. Рахья
</t>
  </si>
  <si>
    <t>M_2200002592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</si>
  <si>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</si>
  <si>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N_2300032621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</si>
  <si>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</si>
  <si>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N_2300032505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</si>
  <si>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</si>
  <si>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</si>
  <si>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 xml:space="preserve">Строительство: КТП-П-630/10/0,4 кВ с трансформатором ТМГ- 400 кВА, КЛ-10 кВ от оп. ВЛЗ-10 кВ ф. 403-04 до проектируемой КТПП, L~200м., КЛ-0,4 кВ от проектируемой КТПП до проектируемого КК L~120м. г. Всеволожск, ул. Пушкинская, уч. 128-Б (Уваров А.Н. 22/Д-706 от 11.11.22 г.)»
</t>
  </si>
  <si>
    <t>N_2300032623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</si>
  <si>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</si>
  <si>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</si>
  <si>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</si>
  <si>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</si>
  <si>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г.Всеволожск,ВЛ-0,4кВ от ТП-88 по ул.Евграфова,СИП-2 3х95+1х95, L=800м</t>
  </si>
  <si>
    <t>E_0000000222</t>
  </si>
  <si>
    <t>Строительство ВЛИ-0,4 кВ от ф.баня до 2БКТП-245, L-283 м.,п.Токсово ( «Токсовская баня» 18/Д-010 )</t>
  </si>
  <si>
    <t>К_2000032210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</si>
  <si>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</si>
  <si>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</si>
  <si>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Строительство кабельного киоска от ТП-282,ш. Дорога Жизни, г. Всеволожск ( ООО Газпромнефть-Центр ОД-№ 24/Д-068 от 13.05.2024 г.)</t>
  </si>
  <si>
    <t>О_2420032635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</si>
  <si>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</si>
  <si>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</si>
  <si>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Строительство ВЛИ-0,4 кВ от ТП-305, L-125 м., Колтушское шоссе, уч. 109,  г. Всеволожск  (Аллахвердиев А.А. 21/Д-409 от 02.08.21 г.)</t>
  </si>
  <si>
    <t>N_2300032619</t>
  </si>
  <si>
    <t>офисные программы</t>
  </si>
  <si>
    <t>J_2000000447</t>
  </si>
  <si>
    <t>Автомобиль</t>
  </si>
  <si>
    <t>О_2400000461</t>
  </si>
  <si>
    <t>1.6.13</t>
  </si>
  <si>
    <t>Строительство КЛ-0,4 кВ от проектируемой КТПН-10/0,4 кВ , L-100 м., ул. Глухая, уч. 1А, п. Токсово» (ИП Карнаухов А.А., 23/Д-450 от 20.09.23 г.)</t>
  </si>
  <si>
    <t>N_2300032421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</si>
  <si>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</si>
  <si>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</si>
  <si>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Строительство КТП-П-630/10/0,4 кВ взамен ТП-38, с силовым трансформатором 400 кВА, ул. Озерная, г.п. Токсово</t>
  </si>
  <si>
    <t>М_2200002593</t>
  </si>
  <si>
    <t>Строительство КТП-П-630/10/0,4 кВ взамен ТП-30, с силовым трансформатором 400 кВА, СНТ «Надежда», п. Рахья</t>
  </si>
  <si>
    <t>O_2400002594</t>
  </si>
  <si>
    <t>1.4.40</t>
  </si>
  <si>
    <t>1.4.41</t>
  </si>
  <si>
    <t>1.4.42</t>
  </si>
  <si>
    <t>1.4.43</t>
  </si>
  <si>
    <r>
      <t xml:space="preserve">Реконструкция ВЛ-0,4 кВ фид. 5 от ТП-150, L= 100 м., пер. Армянский,г. Всеволожск  (ООО «ТРД» 20/Д-512 от 25.11.20)            </t>
    </r>
    <r>
      <rPr>
        <sz val="8"/>
        <rFont val="Times New Roman"/>
        <family val="1"/>
        <charset val="204"/>
      </rPr>
      <t xml:space="preserve"> </t>
    </r>
  </si>
  <si>
    <t xml:space="preserve">«Строительств  КЛ-0,4 кВ от РУ-0,4 кВ ТП-245, L= 250,  Привокзальная площадь, д. 2., п. Токсово ( ИП Матвеев  20/Д-319 от 17.08.20)»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</si>
</sst>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 , serif ;mso-fa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3" fillId="0" borderId="0"/>
  </cellStyleXfs>
  <cellXfs count="78">
    <xf numFmtId="0" fontId="0" fillId="0" borderId="0" xfId="0"/>
    <xf numFmtId="2" fontId="1" fillId="0" borderId="8" xfId="0" applyNumberFormat="1" applyFont="1" applyFill="1" applyBorder="1" applyAlignment="1">
      <alignment horizontal="center" vertical="center"/>
    </xf>
    <xf numFmtId="49" fontId="1" fillId="0" borderId="8" xfId="2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vertical="top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textRotation="90" wrapText="1"/>
    </xf>
    <xf numFmtId="0" fontId="1" fillId="0" borderId="8" xfId="0" applyNumberFormat="1" applyFont="1" applyFill="1" applyBorder="1" applyAlignment="1">
      <alignment horizontal="center" vertical="top"/>
    </xf>
    <xf numFmtId="0" fontId="1" fillId="0" borderId="8" xfId="0" applyNumberFormat="1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center" wrapText="1"/>
    </xf>
    <xf numFmtId="2" fontId="1" fillId="0" borderId="8" xfId="3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8" xfId="0" applyNumberFormat="1" applyFont="1" applyFill="1" applyBorder="1" applyAlignment="1" applyProtection="1">
      <alignment horizontal="left" vertical="center" wrapText="1"/>
      <protection locked="0"/>
    </xf>
    <xf numFmtId="2" fontId="1" fillId="0" borderId="8" xfId="4" applyNumberFormat="1" applyFont="1" applyFill="1" applyBorder="1" applyAlignment="1">
      <alignment horizontal="center" vertical="center"/>
    </xf>
    <xf numFmtId="49" fontId="1" fillId="0" borderId="8" xfId="2" applyNumberFormat="1" applyFont="1" applyFill="1" applyBorder="1" applyAlignment="1">
      <alignment horizontal="center" vertical="center" wrapText="1"/>
    </xf>
    <xf numFmtId="49" fontId="1" fillId="0" borderId="8" xfId="2" applyNumberFormat="1" applyFont="1" applyFill="1" applyBorder="1" applyAlignment="1">
      <alignment horizontal="left" vertical="center" wrapText="1"/>
    </xf>
    <xf numFmtId="49" fontId="1" fillId="0" borderId="8" xfId="1" applyNumberFormat="1" applyFont="1" applyFill="1" applyBorder="1" applyAlignment="1">
      <alignment horizontal="center" vertical="center"/>
    </xf>
    <xf numFmtId="0" fontId="1" fillId="0" borderId="8" xfId="5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0" applyNumberFormat="1" applyFont="1" applyFill="1" applyBorder="1" applyAlignment="1">
      <alignment horizontal="center" vertical="center"/>
    </xf>
    <xf numFmtId="49" fontId="1" fillId="0" borderId="11" xfId="2" applyNumberFormat="1" applyFont="1" applyFill="1" applyBorder="1" applyAlignment="1">
      <alignment horizontal="center" vertical="center"/>
    </xf>
    <xf numFmtId="2" fontId="1" fillId="0" borderId="12" xfId="1" applyNumberFormat="1" applyFont="1" applyFill="1" applyBorder="1" applyAlignment="1">
      <alignment horizontal="center" vertical="center"/>
    </xf>
    <xf numFmtId="2" fontId="1" fillId="0" borderId="11" xfId="1" applyNumberFormat="1" applyFont="1" applyFill="1" applyBorder="1" applyAlignment="1">
      <alignment horizontal="center" vertical="center"/>
    </xf>
    <xf numFmtId="0" fontId="1" fillId="0" borderId="8" xfId="2" applyFont="1" applyFill="1" applyBorder="1" applyAlignment="1">
      <alignment horizontal="center" vertical="center" wrapText="1"/>
    </xf>
    <xf numFmtId="2" fontId="1" fillId="0" borderId="8" xfId="1" applyNumberFormat="1" applyFont="1" applyFill="1" applyBorder="1" applyAlignment="1">
      <alignment horizontal="center" vertical="center"/>
    </xf>
    <xf numFmtId="49" fontId="1" fillId="0" borderId="8" xfId="1" applyNumberFormat="1" applyFont="1" applyFill="1" applyBorder="1" applyAlignment="1">
      <alignment horizontal="center" vertical="center" wrapText="1"/>
    </xf>
    <xf numFmtId="0" fontId="1" fillId="0" borderId="8" xfId="1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8" xfId="2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49" fontId="1" fillId="0" borderId="4" xfId="2" applyNumberFormat="1" applyFont="1" applyFill="1" applyBorder="1" applyAlignment="1">
      <alignment horizontal="center" vertical="center"/>
    </xf>
    <xf numFmtId="49" fontId="4" fillId="0" borderId="8" xfId="1" applyNumberFormat="1" applyFont="1" applyFill="1" applyBorder="1" applyAlignment="1">
      <alignment horizontal="center" vertical="center"/>
    </xf>
    <xf numFmtId="49" fontId="4" fillId="0" borderId="8" xfId="1" applyNumberFormat="1" applyFont="1" applyFill="1" applyBorder="1" applyAlignment="1">
      <alignment horizontal="center" vertical="center" wrapText="1"/>
    </xf>
    <xf numFmtId="0" fontId="4" fillId="0" borderId="8" xfId="1" applyNumberFormat="1" applyFont="1" applyFill="1" applyBorder="1" applyAlignment="1">
      <alignment horizontal="center" vertical="center"/>
    </xf>
    <xf numFmtId="2" fontId="4" fillId="0" borderId="8" xfId="1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2" fontId="1" fillId="0" borderId="8" xfId="2" applyNumberFormat="1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1" fontId="7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1" fillId="0" borderId="11" xfId="2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4" fontId="1" fillId="0" borderId="8" xfId="1" applyNumberFormat="1" applyFont="1" applyFill="1" applyBorder="1" applyAlignment="1">
      <alignment horizontal="center" vertical="center"/>
    </xf>
    <xf numFmtId="49" fontId="8" fillId="0" borderId="8" xfId="2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/>
    </xf>
    <xf numFmtId="49" fontId="1" fillId="0" borderId="11" xfId="2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11 2" xfId="3"/>
    <cellStyle name="Обычный 17" xfId="5"/>
    <cellStyle name="Обычный 3 2" xfId="4"/>
    <cellStyle name="Обычный 7" xfId="1"/>
    <cellStyle name="Обычный 7 13" xfId="2"/>
  </cellStyles>
  <dxfs count="1062"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99FF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rgb="FFFFFFFF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99FF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59"/>
  <sheetViews>
    <sheetView tabSelected="1" zoomScale="62" zoomScaleNormal="62" workbookViewId="0"/>
  </sheetViews>
  <sheetFormatPr defaultColWidth="9.140625" defaultRowHeight="15.75"/>
  <cols>
    <col min="1" max="1" width="12.85546875" style="3" customWidth="1"/>
    <col min="2" max="2" width="53.85546875" style="4" customWidth="1"/>
    <col min="3" max="3" width="18" style="3" customWidth="1"/>
    <col min="4" max="4" width="8.5703125" style="3" customWidth="1"/>
    <col min="5" max="5" width="9.42578125" style="3" customWidth="1"/>
    <col min="6" max="6" width="6.85546875" style="3" customWidth="1"/>
    <col min="7" max="7" width="9.85546875" style="3" customWidth="1"/>
    <col min="8" max="8" width="8.5703125" style="3" customWidth="1"/>
    <col min="9" max="9" width="7.140625" style="3" customWidth="1"/>
    <col min="10" max="10" width="9.85546875" style="3" customWidth="1"/>
    <col min="11" max="11" width="6.85546875" style="3" customWidth="1"/>
    <col min="12" max="12" width="9.85546875" style="3" customWidth="1"/>
    <col min="13" max="13" width="8.5703125" style="3" customWidth="1"/>
    <col min="14" max="14" width="5.85546875" style="3" customWidth="1"/>
    <col min="15" max="28" width="7.5703125" style="3" customWidth="1"/>
    <col min="29" max="29" width="10.85546875" style="3" customWidth="1"/>
    <col min="30" max="30" width="8.28515625" style="3" bestFit="1" customWidth="1"/>
    <col min="31" max="31" width="9.85546875" style="3" customWidth="1"/>
    <col min="32" max="32" width="7.5703125" style="3" customWidth="1"/>
    <col min="33" max="33" width="10" style="3" bestFit="1" customWidth="1"/>
    <col min="34" max="35" width="7.5703125" style="3" customWidth="1"/>
    <col min="36" max="36" width="11" style="3" customWidth="1"/>
    <col min="37" max="55" width="7.5703125" style="3" customWidth="1"/>
    <col min="56" max="243" width="9.140625" style="3"/>
    <col min="244" max="244" width="5.5703125" style="3" customWidth="1"/>
    <col min="245" max="245" width="13.5703125" style="3" customWidth="1"/>
    <col min="246" max="246" width="8.85546875" style="3" customWidth="1"/>
    <col min="247" max="247" width="4.5703125" style="3" customWidth="1"/>
    <col min="248" max="272" width="3.42578125" style="3" customWidth="1"/>
    <col min="273" max="273" width="4.5703125" style="3" customWidth="1"/>
    <col min="274" max="298" width="3.42578125" style="3" customWidth="1"/>
    <col min="299" max="499" width="9.140625" style="3"/>
    <col min="500" max="500" width="5.5703125" style="3" customWidth="1"/>
    <col min="501" max="501" width="13.5703125" style="3" customWidth="1"/>
    <col min="502" max="502" width="8.85546875" style="3" customWidth="1"/>
    <col min="503" max="503" width="4.5703125" style="3" customWidth="1"/>
    <col min="504" max="528" width="3.42578125" style="3" customWidth="1"/>
    <col min="529" max="529" width="4.5703125" style="3" customWidth="1"/>
    <col min="530" max="554" width="3.42578125" style="3" customWidth="1"/>
    <col min="555" max="755" width="9.140625" style="3"/>
    <col min="756" max="756" width="5.5703125" style="3" customWidth="1"/>
    <col min="757" max="757" width="13.5703125" style="3" customWidth="1"/>
    <col min="758" max="758" width="8.85546875" style="3" customWidth="1"/>
    <col min="759" max="759" width="4.5703125" style="3" customWidth="1"/>
    <col min="760" max="784" width="3.42578125" style="3" customWidth="1"/>
    <col min="785" max="785" width="4.5703125" style="3" customWidth="1"/>
    <col min="786" max="810" width="3.42578125" style="3" customWidth="1"/>
    <col min="811" max="1011" width="9.140625" style="3"/>
    <col min="1012" max="1012" width="5.5703125" style="3" customWidth="1"/>
    <col min="1013" max="1013" width="13.5703125" style="3" customWidth="1"/>
    <col min="1014" max="1014" width="8.85546875" style="3" customWidth="1"/>
    <col min="1015" max="1015" width="4.5703125" style="3" customWidth="1"/>
    <col min="1016" max="1040" width="3.42578125" style="3" customWidth="1"/>
    <col min="1041" max="1041" width="4.5703125" style="3" customWidth="1"/>
    <col min="1042" max="1066" width="3.42578125" style="3" customWidth="1"/>
    <col min="1067" max="1267" width="9.140625" style="3"/>
    <col min="1268" max="1268" width="5.5703125" style="3" customWidth="1"/>
    <col min="1269" max="1269" width="13.5703125" style="3" customWidth="1"/>
    <col min="1270" max="1270" width="8.85546875" style="3" customWidth="1"/>
    <col min="1271" max="1271" width="4.5703125" style="3" customWidth="1"/>
    <col min="1272" max="1296" width="3.42578125" style="3" customWidth="1"/>
    <col min="1297" max="1297" width="4.5703125" style="3" customWidth="1"/>
    <col min="1298" max="1322" width="3.42578125" style="3" customWidth="1"/>
    <col min="1323" max="1523" width="9.140625" style="3"/>
    <col min="1524" max="1524" width="5.5703125" style="3" customWidth="1"/>
    <col min="1525" max="1525" width="13.5703125" style="3" customWidth="1"/>
    <col min="1526" max="1526" width="8.85546875" style="3" customWidth="1"/>
    <col min="1527" max="1527" width="4.5703125" style="3" customWidth="1"/>
    <col min="1528" max="1552" width="3.42578125" style="3" customWidth="1"/>
    <col min="1553" max="1553" width="4.5703125" style="3" customWidth="1"/>
    <col min="1554" max="1578" width="3.42578125" style="3" customWidth="1"/>
    <col min="1579" max="1779" width="9.140625" style="3"/>
    <col min="1780" max="1780" width="5.5703125" style="3" customWidth="1"/>
    <col min="1781" max="1781" width="13.5703125" style="3" customWidth="1"/>
    <col min="1782" max="1782" width="8.85546875" style="3" customWidth="1"/>
    <col min="1783" max="1783" width="4.5703125" style="3" customWidth="1"/>
    <col min="1784" max="1808" width="3.42578125" style="3" customWidth="1"/>
    <col min="1809" max="1809" width="4.5703125" style="3" customWidth="1"/>
    <col min="1810" max="1834" width="3.42578125" style="3" customWidth="1"/>
    <col min="1835" max="2035" width="9.140625" style="3"/>
    <col min="2036" max="2036" width="5.5703125" style="3" customWidth="1"/>
    <col min="2037" max="2037" width="13.5703125" style="3" customWidth="1"/>
    <col min="2038" max="2038" width="8.85546875" style="3" customWidth="1"/>
    <col min="2039" max="2039" width="4.5703125" style="3" customWidth="1"/>
    <col min="2040" max="2064" width="3.42578125" style="3" customWidth="1"/>
    <col min="2065" max="2065" width="4.5703125" style="3" customWidth="1"/>
    <col min="2066" max="2090" width="3.42578125" style="3" customWidth="1"/>
    <col min="2091" max="2291" width="9.140625" style="3"/>
    <col min="2292" max="2292" width="5.5703125" style="3" customWidth="1"/>
    <col min="2293" max="2293" width="13.5703125" style="3" customWidth="1"/>
    <col min="2294" max="2294" width="8.85546875" style="3" customWidth="1"/>
    <col min="2295" max="2295" width="4.5703125" style="3" customWidth="1"/>
    <col min="2296" max="2320" width="3.42578125" style="3" customWidth="1"/>
    <col min="2321" max="2321" width="4.5703125" style="3" customWidth="1"/>
    <col min="2322" max="2346" width="3.42578125" style="3" customWidth="1"/>
    <col min="2347" max="2547" width="9.140625" style="3"/>
    <col min="2548" max="2548" width="5.5703125" style="3" customWidth="1"/>
    <col min="2549" max="2549" width="13.5703125" style="3" customWidth="1"/>
    <col min="2550" max="2550" width="8.85546875" style="3" customWidth="1"/>
    <col min="2551" max="2551" width="4.5703125" style="3" customWidth="1"/>
    <col min="2552" max="2576" width="3.42578125" style="3" customWidth="1"/>
    <col min="2577" max="2577" width="4.5703125" style="3" customWidth="1"/>
    <col min="2578" max="2602" width="3.42578125" style="3" customWidth="1"/>
    <col min="2603" max="2803" width="9.140625" style="3"/>
    <col min="2804" max="2804" width="5.5703125" style="3" customWidth="1"/>
    <col min="2805" max="2805" width="13.5703125" style="3" customWidth="1"/>
    <col min="2806" max="2806" width="8.85546875" style="3" customWidth="1"/>
    <col min="2807" max="2807" width="4.5703125" style="3" customWidth="1"/>
    <col min="2808" max="2832" width="3.42578125" style="3" customWidth="1"/>
    <col min="2833" max="2833" width="4.5703125" style="3" customWidth="1"/>
    <col min="2834" max="2858" width="3.42578125" style="3" customWidth="1"/>
    <col min="2859" max="3059" width="9.140625" style="3"/>
    <col min="3060" max="3060" width="5.5703125" style="3" customWidth="1"/>
    <col min="3061" max="3061" width="13.5703125" style="3" customWidth="1"/>
    <col min="3062" max="3062" width="8.85546875" style="3" customWidth="1"/>
    <col min="3063" max="3063" width="4.5703125" style="3" customWidth="1"/>
    <col min="3064" max="3088" width="3.42578125" style="3" customWidth="1"/>
    <col min="3089" max="3089" width="4.5703125" style="3" customWidth="1"/>
    <col min="3090" max="3114" width="3.42578125" style="3" customWidth="1"/>
    <col min="3115" max="3315" width="9.140625" style="3"/>
    <col min="3316" max="3316" width="5.5703125" style="3" customWidth="1"/>
    <col min="3317" max="3317" width="13.5703125" style="3" customWidth="1"/>
    <col min="3318" max="3318" width="8.85546875" style="3" customWidth="1"/>
    <col min="3319" max="3319" width="4.5703125" style="3" customWidth="1"/>
    <col min="3320" max="3344" width="3.42578125" style="3" customWidth="1"/>
    <col min="3345" max="3345" width="4.5703125" style="3" customWidth="1"/>
    <col min="3346" max="3370" width="3.42578125" style="3" customWidth="1"/>
    <col min="3371" max="3571" width="9.140625" style="3"/>
    <col min="3572" max="3572" width="5.5703125" style="3" customWidth="1"/>
    <col min="3573" max="3573" width="13.5703125" style="3" customWidth="1"/>
    <col min="3574" max="3574" width="8.85546875" style="3" customWidth="1"/>
    <col min="3575" max="3575" width="4.5703125" style="3" customWidth="1"/>
    <col min="3576" max="3600" width="3.42578125" style="3" customWidth="1"/>
    <col min="3601" max="3601" width="4.5703125" style="3" customWidth="1"/>
    <col min="3602" max="3626" width="3.42578125" style="3" customWidth="1"/>
    <col min="3627" max="3827" width="9.140625" style="3"/>
    <col min="3828" max="3828" width="5.5703125" style="3" customWidth="1"/>
    <col min="3829" max="3829" width="13.5703125" style="3" customWidth="1"/>
    <col min="3830" max="3830" width="8.85546875" style="3" customWidth="1"/>
    <col min="3831" max="3831" width="4.5703125" style="3" customWidth="1"/>
    <col min="3832" max="3856" width="3.42578125" style="3" customWidth="1"/>
    <col min="3857" max="3857" width="4.5703125" style="3" customWidth="1"/>
    <col min="3858" max="3882" width="3.42578125" style="3" customWidth="1"/>
    <col min="3883" max="4083" width="9.140625" style="3"/>
    <col min="4084" max="4084" width="5.5703125" style="3" customWidth="1"/>
    <col min="4085" max="4085" width="13.5703125" style="3" customWidth="1"/>
    <col min="4086" max="4086" width="8.85546875" style="3" customWidth="1"/>
    <col min="4087" max="4087" width="4.5703125" style="3" customWidth="1"/>
    <col min="4088" max="4112" width="3.42578125" style="3" customWidth="1"/>
    <col min="4113" max="4113" width="4.5703125" style="3" customWidth="1"/>
    <col min="4114" max="4138" width="3.42578125" style="3" customWidth="1"/>
    <col min="4139" max="4339" width="9.140625" style="3"/>
    <col min="4340" max="4340" width="5.5703125" style="3" customWidth="1"/>
    <col min="4341" max="4341" width="13.5703125" style="3" customWidth="1"/>
    <col min="4342" max="4342" width="8.85546875" style="3" customWidth="1"/>
    <col min="4343" max="4343" width="4.5703125" style="3" customWidth="1"/>
    <col min="4344" max="4368" width="3.42578125" style="3" customWidth="1"/>
    <col min="4369" max="4369" width="4.5703125" style="3" customWidth="1"/>
    <col min="4370" max="4394" width="3.42578125" style="3" customWidth="1"/>
    <col min="4395" max="4595" width="9.140625" style="3"/>
    <col min="4596" max="4596" width="5.5703125" style="3" customWidth="1"/>
    <col min="4597" max="4597" width="13.5703125" style="3" customWidth="1"/>
    <col min="4598" max="4598" width="8.85546875" style="3" customWidth="1"/>
    <col min="4599" max="4599" width="4.5703125" style="3" customWidth="1"/>
    <col min="4600" max="4624" width="3.42578125" style="3" customWidth="1"/>
    <col min="4625" max="4625" width="4.5703125" style="3" customWidth="1"/>
    <col min="4626" max="4650" width="3.42578125" style="3" customWidth="1"/>
    <col min="4651" max="4851" width="9.140625" style="3"/>
    <col min="4852" max="4852" width="5.5703125" style="3" customWidth="1"/>
    <col min="4853" max="4853" width="13.5703125" style="3" customWidth="1"/>
    <col min="4854" max="4854" width="8.85546875" style="3" customWidth="1"/>
    <col min="4855" max="4855" width="4.5703125" style="3" customWidth="1"/>
    <col min="4856" max="4880" width="3.42578125" style="3" customWidth="1"/>
    <col min="4881" max="4881" width="4.5703125" style="3" customWidth="1"/>
    <col min="4882" max="4906" width="3.42578125" style="3" customWidth="1"/>
    <col min="4907" max="5107" width="9.140625" style="3"/>
    <col min="5108" max="5108" width="5.5703125" style="3" customWidth="1"/>
    <col min="5109" max="5109" width="13.5703125" style="3" customWidth="1"/>
    <col min="5110" max="5110" width="8.85546875" style="3" customWidth="1"/>
    <col min="5111" max="5111" width="4.5703125" style="3" customWidth="1"/>
    <col min="5112" max="5136" width="3.42578125" style="3" customWidth="1"/>
    <col min="5137" max="5137" width="4.5703125" style="3" customWidth="1"/>
    <col min="5138" max="5162" width="3.42578125" style="3" customWidth="1"/>
    <col min="5163" max="5363" width="9.140625" style="3"/>
    <col min="5364" max="5364" width="5.5703125" style="3" customWidth="1"/>
    <col min="5365" max="5365" width="13.5703125" style="3" customWidth="1"/>
    <col min="5366" max="5366" width="8.85546875" style="3" customWidth="1"/>
    <col min="5367" max="5367" width="4.5703125" style="3" customWidth="1"/>
    <col min="5368" max="5392" width="3.42578125" style="3" customWidth="1"/>
    <col min="5393" max="5393" width="4.5703125" style="3" customWidth="1"/>
    <col min="5394" max="5418" width="3.42578125" style="3" customWidth="1"/>
    <col min="5419" max="5619" width="9.140625" style="3"/>
    <col min="5620" max="5620" width="5.5703125" style="3" customWidth="1"/>
    <col min="5621" max="5621" width="13.5703125" style="3" customWidth="1"/>
    <col min="5622" max="5622" width="8.85546875" style="3" customWidth="1"/>
    <col min="5623" max="5623" width="4.5703125" style="3" customWidth="1"/>
    <col min="5624" max="5648" width="3.42578125" style="3" customWidth="1"/>
    <col min="5649" max="5649" width="4.5703125" style="3" customWidth="1"/>
    <col min="5650" max="5674" width="3.42578125" style="3" customWidth="1"/>
    <col min="5675" max="5875" width="9.140625" style="3"/>
    <col min="5876" max="5876" width="5.5703125" style="3" customWidth="1"/>
    <col min="5877" max="5877" width="13.5703125" style="3" customWidth="1"/>
    <col min="5878" max="5878" width="8.85546875" style="3" customWidth="1"/>
    <col min="5879" max="5879" width="4.5703125" style="3" customWidth="1"/>
    <col min="5880" max="5904" width="3.42578125" style="3" customWidth="1"/>
    <col min="5905" max="5905" width="4.5703125" style="3" customWidth="1"/>
    <col min="5906" max="5930" width="3.42578125" style="3" customWidth="1"/>
    <col min="5931" max="6131" width="9.140625" style="3"/>
    <col min="6132" max="6132" width="5.5703125" style="3" customWidth="1"/>
    <col min="6133" max="6133" width="13.5703125" style="3" customWidth="1"/>
    <col min="6134" max="6134" width="8.85546875" style="3" customWidth="1"/>
    <col min="6135" max="6135" width="4.5703125" style="3" customWidth="1"/>
    <col min="6136" max="6160" width="3.42578125" style="3" customWidth="1"/>
    <col min="6161" max="6161" width="4.5703125" style="3" customWidth="1"/>
    <col min="6162" max="6186" width="3.42578125" style="3" customWidth="1"/>
    <col min="6187" max="6387" width="9.140625" style="3"/>
    <col min="6388" max="6388" width="5.5703125" style="3" customWidth="1"/>
    <col min="6389" max="6389" width="13.5703125" style="3" customWidth="1"/>
    <col min="6390" max="6390" width="8.85546875" style="3" customWidth="1"/>
    <col min="6391" max="6391" width="4.5703125" style="3" customWidth="1"/>
    <col min="6392" max="6416" width="3.42578125" style="3" customWidth="1"/>
    <col min="6417" max="6417" width="4.5703125" style="3" customWidth="1"/>
    <col min="6418" max="6442" width="3.42578125" style="3" customWidth="1"/>
    <col min="6443" max="6643" width="9.140625" style="3"/>
    <col min="6644" max="6644" width="5.5703125" style="3" customWidth="1"/>
    <col min="6645" max="6645" width="13.5703125" style="3" customWidth="1"/>
    <col min="6646" max="6646" width="8.85546875" style="3" customWidth="1"/>
    <col min="6647" max="6647" width="4.5703125" style="3" customWidth="1"/>
    <col min="6648" max="6672" width="3.42578125" style="3" customWidth="1"/>
    <col min="6673" max="6673" width="4.5703125" style="3" customWidth="1"/>
    <col min="6674" max="6698" width="3.42578125" style="3" customWidth="1"/>
    <col min="6699" max="6899" width="9.140625" style="3"/>
    <col min="6900" max="6900" width="5.5703125" style="3" customWidth="1"/>
    <col min="6901" max="6901" width="13.5703125" style="3" customWidth="1"/>
    <col min="6902" max="6902" width="8.85546875" style="3" customWidth="1"/>
    <col min="6903" max="6903" width="4.5703125" style="3" customWidth="1"/>
    <col min="6904" max="6928" width="3.42578125" style="3" customWidth="1"/>
    <col min="6929" max="6929" width="4.5703125" style="3" customWidth="1"/>
    <col min="6930" max="6954" width="3.42578125" style="3" customWidth="1"/>
    <col min="6955" max="7155" width="9.140625" style="3"/>
    <col min="7156" max="7156" width="5.5703125" style="3" customWidth="1"/>
    <col min="7157" max="7157" width="13.5703125" style="3" customWidth="1"/>
    <col min="7158" max="7158" width="8.85546875" style="3" customWidth="1"/>
    <col min="7159" max="7159" width="4.5703125" style="3" customWidth="1"/>
    <col min="7160" max="7184" width="3.42578125" style="3" customWidth="1"/>
    <col min="7185" max="7185" width="4.5703125" style="3" customWidth="1"/>
    <col min="7186" max="7210" width="3.42578125" style="3" customWidth="1"/>
    <col min="7211" max="7411" width="9.140625" style="3"/>
    <col min="7412" max="7412" width="5.5703125" style="3" customWidth="1"/>
    <col min="7413" max="7413" width="13.5703125" style="3" customWidth="1"/>
    <col min="7414" max="7414" width="8.85546875" style="3" customWidth="1"/>
    <col min="7415" max="7415" width="4.5703125" style="3" customWidth="1"/>
    <col min="7416" max="7440" width="3.42578125" style="3" customWidth="1"/>
    <col min="7441" max="7441" width="4.5703125" style="3" customWidth="1"/>
    <col min="7442" max="7466" width="3.42578125" style="3" customWidth="1"/>
    <col min="7467" max="7667" width="9.140625" style="3"/>
    <col min="7668" max="7668" width="5.5703125" style="3" customWidth="1"/>
    <col min="7669" max="7669" width="13.5703125" style="3" customWidth="1"/>
    <col min="7670" max="7670" width="8.85546875" style="3" customWidth="1"/>
    <col min="7671" max="7671" width="4.5703125" style="3" customWidth="1"/>
    <col min="7672" max="7696" width="3.42578125" style="3" customWidth="1"/>
    <col min="7697" max="7697" width="4.5703125" style="3" customWidth="1"/>
    <col min="7698" max="7722" width="3.42578125" style="3" customWidth="1"/>
    <col min="7723" max="7923" width="9.140625" style="3"/>
    <col min="7924" max="7924" width="5.5703125" style="3" customWidth="1"/>
    <col min="7925" max="7925" width="13.5703125" style="3" customWidth="1"/>
    <col min="7926" max="7926" width="8.85546875" style="3" customWidth="1"/>
    <col min="7927" max="7927" width="4.5703125" style="3" customWidth="1"/>
    <col min="7928" max="7952" width="3.42578125" style="3" customWidth="1"/>
    <col min="7953" max="7953" width="4.5703125" style="3" customWidth="1"/>
    <col min="7954" max="7978" width="3.42578125" style="3" customWidth="1"/>
    <col min="7979" max="8179" width="9.140625" style="3"/>
    <col min="8180" max="8180" width="5.5703125" style="3" customWidth="1"/>
    <col min="8181" max="8181" width="13.5703125" style="3" customWidth="1"/>
    <col min="8182" max="8182" width="8.85546875" style="3" customWidth="1"/>
    <col min="8183" max="8183" width="4.5703125" style="3" customWidth="1"/>
    <col min="8184" max="8208" width="3.42578125" style="3" customWidth="1"/>
    <col min="8209" max="8209" width="4.5703125" style="3" customWidth="1"/>
    <col min="8210" max="8234" width="3.42578125" style="3" customWidth="1"/>
    <col min="8235" max="8435" width="9.140625" style="3"/>
    <col min="8436" max="8436" width="5.5703125" style="3" customWidth="1"/>
    <col min="8437" max="8437" width="13.5703125" style="3" customWidth="1"/>
    <col min="8438" max="8438" width="8.85546875" style="3" customWidth="1"/>
    <col min="8439" max="8439" width="4.5703125" style="3" customWidth="1"/>
    <col min="8440" max="8464" width="3.42578125" style="3" customWidth="1"/>
    <col min="8465" max="8465" width="4.5703125" style="3" customWidth="1"/>
    <col min="8466" max="8490" width="3.42578125" style="3" customWidth="1"/>
    <col min="8491" max="8691" width="9.140625" style="3"/>
    <col min="8692" max="8692" width="5.5703125" style="3" customWidth="1"/>
    <col min="8693" max="8693" width="13.5703125" style="3" customWidth="1"/>
    <col min="8694" max="8694" width="8.85546875" style="3" customWidth="1"/>
    <col min="8695" max="8695" width="4.5703125" style="3" customWidth="1"/>
    <col min="8696" max="8720" width="3.42578125" style="3" customWidth="1"/>
    <col min="8721" max="8721" width="4.5703125" style="3" customWidth="1"/>
    <col min="8722" max="8746" width="3.42578125" style="3" customWidth="1"/>
    <col min="8747" max="8947" width="9.140625" style="3"/>
    <col min="8948" max="8948" width="5.5703125" style="3" customWidth="1"/>
    <col min="8949" max="8949" width="13.5703125" style="3" customWidth="1"/>
    <col min="8950" max="8950" width="8.85546875" style="3" customWidth="1"/>
    <col min="8951" max="8951" width="4.5703125" style="3" customWidth="1"/>
    <col min="8952" max="8976" width="3.42578125" style="3" customWidth="1"/>
    <col min="8977" max="8977" width="4.5703125" style="3" customWidth="1"/>
    <col min="8978" max="9002" width="3.42578125" style="3" customWidth="1"/>
    <col min="9003" max="9203" width="9.140625" style="3"/>
    <col min="9204" max="9204" width="5.5703125" style="3" customWidth="1"/>
    <col min="9205" max="9205" width="13.5703125" style="3" customWidth="1"/>
    <col min="9206" max="9206" width="8.85546875" style="3" customWidth="1"/>
    <col min="9207" max="9207" width="4.5703125" style="3" customWidth="1"/>
    <col min="9208" max="9232" width="3.42578125" style="3" customWidth="1"/>
    <col min="9233" max="9233" width="4.5703125" style="3" customWidth="1"/>
    <col min="9234" max="9258" width="3.42578125" style="3" customWidth="1"/>
    <col min="9259" max="9459" width="9.140625" style="3"/>
    <col min="9460" max="9460" width="5.5703125" style="3" customWidth="1"/>
    <col min="9461" max="9461" width="13.5703125" style="3" customWidth="1"/>
    <col min="9462" max="9462" width="8.85546875" style="3" customWidth="1"/>
    <col min="9463" max="9463" width="4.5703125" style="3" customWidth="1"/>
    <col min="9464" max="9488" width="3.42578125" style="3" customWidth="1"/>
    <col min="9489" max="9489" width="4.5703125" style="3" customWidth="1"/>
    <col min="9490" max="9514" width="3.42578125" style="3" customWidth="1"/>
    <col min="9515" max="9715" width="9.140625" style="3"/>
    <col min="9716" max="9716" width="5.5703125" style="3" customWidth="1"/>
    <col min="9717" max="9717" width="13.5703125" style="3" customWidth="1"/>
    <col min="9718" max="9718" width="8.85546875" style="3" customWidth="1"/>
    <col min="9719" max="9719" width="4.5703125" style="3" customWidth="1"/>
    <col min="9720" max="9744" width="3.42578125" style="3" customWidth="1"/>
    <col min="9745" max="9745" width="4.5703125" style="3" customWidth="1"/>
    <col min="9746" max="9770" width="3.42578125" style="3" customWidth="1"/>
    <col min="9771" max="9971" width="9.140625" style="3"/>
    <col min="9972" max="9972" width="5.5703125" style="3" customWidth="1"/>
    <col min="9973" max="9973" width="13.5703125" style="3" customWidth="1"/>
    <col min="9974" max="9974" width="8.85546875" style="3" customWidth="1"/>
    <col min="9975" max="9975" width="4.5703125" style="3" customWidth="1"/>
    <col min="9976" max="10000" width="3.42578125" style="3" customWidth="1"/>
    <col min="10001" max="10001" width="4.5703125" style="3" customWidth="1"/>
    <col min="10002" max="10026" width="3.42578125" style="3" customWidth="1"/>
    <col min="10027" max="10227" width="9.140625" style="3"/>
    <col min="10228" max="10228" width="5.5703125" style="3" customWidth="1"/>
    <col min="10229" max="10229" width="13.5703125" style="3" customWidth="1"/>
    <col min="10230" max="10230" width="8.85546875" style="3" customWidth="1"/>
    <col min="10231" max="10231" width="4.5703125" style="3" customWidth="1"/>
    <col min="10232" max="10256" width="3.42578125" style="3" customWidth="1"/>
    <col min="10257" max="10257" width="4.5703125" style="3" customWidth="1"/>
    <col min="10258" max="10282" width="3.42578125" style="3" customWidth="1"/>
    <col min="10283" max="10483" width="9.140625" style="3"/>
    <col min="10484" max="10484" width="5.5703125" style="3" customWidth="1"/>
    <col min="10485" max="10485" width="13.5703125" style="3" customWidth="1"/>
    <col min="10486" max="10486" width="8.85546875" style="3" customWidth="1"/>
    <col min="10487" max="10487" width="4.5703125" style="3" customWidth="1"/>
    <col min="10488" max="10512" width="3.42578125" style="3" customWidth="1"/>
    <col min="10513" max="10513" width="4.5703125" style="3" customWidth="1"/>
    <col min="10514" max="10538" width="3.42578125" style="3" customWidth="1"/>
    <col min="10539" max="10739" width="9.140625" style="3"/>
    <col min="10740" max="10740" width="5.5703125" style="3" customWidth="1"/>
    <col min="10741" max="10741" width="13.5703125" style="3" customWidth="1"/>
    <col min="10742" max="10742" width="8.85546875" style="3" customWidth="1"/>
    <col min="10743" max="10743" width="4.5703125" style="3" customWidth="1"/>
    <col min="10744" max="10768" width="3.42578125" style="3" customWidth="1"/>
    <col min="10769" max="10769" width="4.5703125" style="3" customWidth="1"/>
    <col min="10770" max="10794" width="3.42578125" style="3" customWidth="1"/>
    <col min="10795" max="10995" width="9.140625" style="3"/>
    <col min="10996" max="10996" width="5.5703125" style="3" customWidth="1"/>
    <col min="10997" max="10997" width="13.5703125" style="3" customWidth="1"/>
    <col min="10998" max="10998" width="8.85546875" style="3" customWidth="1"/>
    <col min="10999" max="10999" width="4.5703125" style="3" customWidth="1"/>
    <col min="11000" max="11024" width="3.42578125" style="3" customWidth="1"/>
    <col min="11025" max="11025" width="4.5703125" style="3" customWidth="1"/>
    <col min="11026" max="11050" width="3.42578125" style="3" customWidth="1"/>
    <col min="11051" max="11251" width="9.140625" style="3"/>
    <col min="11252" max="11252" width="5.5703125" style="3" customWidth="1"/>
    <col min="11253" max="11253" width="13.5703125" style="3" customWidth="1"/>
    <col min="11254" max="11254" width="8.85546875" style="3" customWidth="1"/>
    <col min="11255" max="11255" width="4.5703125" style="3" customWidth="1"/>
    <col min="11256" max="11280" width="3.42578125" style="3" customWidth="1"/>
    <col min="11281" max="11281" width="4.5703125" style="3" customWidth="1"/>
    <col min="11282" max="11306" width="3.42578125" style="3" customWidth="1"/>
    <col min="11307" max="11507" width="9.140625" style="3"/>
    <col min="11508" max="11508" width="5.5703125" style="3" customWidth="1"/>
    <col min="11509" max="11509" width="13.5703125" style="3" customWidth="1"/>
    <col min="11510" max="11510" width="8.85546875" style="3" customWidth="1"/>
    <col min="11511" max="11511" width="4.5703125" style="3" customWidth="1"/>
    <col min="11512" max="11536" width="3.42578125" style="3" customWidth="1"/>
    <col min="11537" max="11537" width="4.5703125" style="3" customWidth="1"/>
    <col min="11538" max="11562" width="3.42578125" style="3" customWidth="1"/>
    <col min="11563" max="11763" width="9.140625" style="3"/>
    <col min="11764" max="11764" width="5.5703125" style="3" customWidth="1"/>
    <col min="11765" max="11765" width="13.5703125" style="3" customWidth="1"/>
    <col min="11766" max="11766" width="8.85546875" style="3" customWidth="1"/>
    <col min="11767" max="11767" width="4.5703125" style="3" customWidth="1"/>
    <col min="11768" max="11792" width="3.42578125" style="3" customWidth="1"/>
    <col min="11793" max="11793" width="4.5703125" style="3" customWidth="1"/>
    <col min="11794" max="11818" width="3.42578125" style="3" customWidth="1"/>
    <col min="11819" max="12019" width="9.140625" style="3"/>
    <col min="12020" max="12020" width="5.5703125" style="3" customWidth="1"/>
    <col min="12021" max="12021" width="13.5703125" style="3" customWidth="1"/>
    <col min="12022" max="12022" width="8.85546875" style="3" customWidth="1"/>
    <col min="12023" max="12023" width="4.5703125" style="3" customWidth="1"/>
    <col min="12024" max="12048" width="3.42578125" style="3" customWidth="1"/>
    <col min="12049" max="12049" width="4.5703125" style="3" customWidth="1"/>
    <col min="12050" max="12074" width="3.42578125" style="3" customWidth="1"/>
    <col min="12075" max="12275" width="9.140625" style="3"/>
    <col min="12276" max="12276" width="5.5703125" style="3" customWidth="1"/>
    <col min="12277" max="12277" width="13.5703125" style="3" customWidth="1"/>
    <col min="12278" max="12278" width="8.85546875" style="3" customWidth="1"/>
    <col min="12279" max="12279" width="4.5703125" style="3" customWidth="1"/>
    <col min="12280" max="12304" width="3.42578125" style="3" customWidth="1"/>
    <col min="12305" max="12305" width="4.5703125" style="3" customWidth="1"/>
    <col min="12306" max="12330" width="3.42578125" style="3" customWidth="1"/>
    <col min="12331" max="12531" width="9.140625" style="3"/>
    <col min="12532" max="12532" width="5.5703125" style="3" customWidth="1"/>
    <col min="12533" max="12533" width="13.5703125" style="3" customWidth="1"/>
    <col min="12534" max="12534" width="8.85546875" style="3" customWidth="1"/>
    <col min="12535" max="12535" width="4.5703125" style="3" customWidth="1"/>
    <col min="12536" max="12560" width="3.42578125" style="3" customWidth="1"/>
    <col min="12561" max="12561" width="4.5703125" style="3" customWidth="1"/>
    <col min="12562" max="12586" width="3.42578125" style="3" customWidth="1"/>
    <col min="12587" max="12787" width="9.140625" style="3"/>
    <col min="12788" max="12788" width="5.5703125" style="3" customWidth="1"/>
    <col min="12789" max="12789" width="13.5703125" style="3" customWidth="1"/>
    <col min="12790" max="12790" width="8.85546875" style="3" customWidth="1"/>
    <col min="12791" max="12791" width="4.5703125" style="3" customWidth="1"/>
    <col min="12792" max="12816" width="3.42578125" style="3" customWidth="1"/>
    <col min="12817" max="12817" width="4.5703125" style="3" customWidth="1"/>
    <col min="12818" max="12842" width="3.42578125" style="3" customWidth="1"/>
    <col min="12843" max="13043" width="9.140625" style="3"/>
    <col min="13044" max="13044" width="5.5703125" style="3" customWidth="1"/>
    <col min="13045" max="13045" width="13.5703125" style="3" customWidth="1"/>
    <col min="13046" max="13046" width="8.85546875" style="3" customWidth="1"/>
    <col min="13047" max="13047" width="4.5703125" style="3" customWidth="1"/>
    <col min="13048" max="13072" width="3.42578125" style="3" customWidth="1"/>
    <col min="13073" max="13073" width="4.5703125" style="3" customWidth="1"/>
    <col min="13074" max="13098" width="3.42578125" style="3" customWidth="1"/>
    <col min="13099" max="13299" width="9.140625" style="3"/>
    <col min="13300" max="13300" width="5.5703125" style="3" customWidth="1"/>
    <col min="13301" max="13301" width="13.5703125" style="3" customWidth="1"/>
    <col min="13302" max="13302" width="8.85546875" style="3" customWidth="1"/>
    <col min="13303" max="13303" width="4.5703125" style="3" customWidth="1"/>
    <col min="13304" max="13328" width="3.42578125" style="3" customWidth="1"/>
    <col min="13329" max="13329" width="4.5703125" style="3" customWidth="1"/>
    <col min="13330" max="13354" width="3.42578125" style="3" customWidth="1"/>
    <col min="13355" max="13555" width="9.140625" style="3"/>
    <col min="13556" max="13556" width="5.5703125" style="3" customWidth="1"/>
    <col min="13557" max="13557" width="13.5703125" style="3" customWidth="1"/>
    <col min="13558" max="13558" width="8.85546875" style="3" customWidth="1"/>
    <col min="13559" max="13559" width="4.5703125" style="3" customWidth="1"/>
    <col min="13560" max="13584" width="3.42578125" style="3" customWidth="1"/>
    <col min="13585" max="13585" width="4.5703125" style="3" customWidth="1"/>
    <col min="13586" max="13610" width="3.42578125" style="3" customWidth="1"/>
    <col min="13611" max="13811" width="9.140625" style="3"/>
    <col min="13812" max="13812" width="5.5703125" style="3" customWidth="1"/>
    <col min="13813" max="13813" width="13.5703125" style="3" customWidth="1"/>
    <col min="13814" max="13814" width="8.85546875" style="3" customWidth="1"/>
    <col min="13815" max="13815" width="4.5703125" style="3" customWidth="1"/>
    <col min="13816" max="13840" width="3.42578125" style="3" customWidth="1"/>
    <col min="13841" max="13841" width="4.5703125" style="3" customWidth="1"/>
    <col min="13842" max="13866" width="3.42578125" style="3" customWidth="1"/>
    <col min="13867" max="14067" width="9.140625" style="3"/>
    <col min="14068" max="14068" width="5.5703125" style="3" customWidth="1"/>
    <col min="14069" max="14069" width="13.5703125" style="3" customWidth="1"/>
    <col min="14070" max="14070" width="8.85546875" style="3" customWidth="1"/>
    <col min="14071" max="14071" width="4.5703125" style="3" customWidth="1"/>
    <col min="14072" max="14096" width="3.42578125" style="3" customWidth="1"/>
    <col min="14097" max="14097" width="4.5703125" style="3" customWidth="1"/>
    <col min="14098" max="14122" width="3.42578125" style="3" customWidth="1"/>
    <col min="14123" max="14323" width="9.140625" style="3"/>
    <col min="14324" max="14324" width="5.5703125" style="3" customWidth="1"/>
    <col min="14325" max="14325" width="13.5703125" style="3" customWidth="1"/>
    <col min="14326" max="14326" width="8.85546875" style="3" customWidth="1"/>
    <col min="14327" max="14327" width="4.5703125" style="3" customWidth="1"/>
    <col min="14328" max="14352" width="3.42578125" style="3" customWidth="1"/>
    <col min="14353" max="14353" width="4.5703125" style="3" customWidth="1"/>
    <col min="14354" max="14378" width="3.42578125" style="3" customWidth="1"/>
    <col min="14379" max="14579" width="9.140625" style="3"/>
    <col min="14580" max="14580" width="5.5703125" style="3" customWidth="1"/>
    <col min="14581" max="14581" width="13.5703125" style="3" customWidth="1"/>
    <col min="14582" max="14582" width="8.85546875" style="3" customWidth="1"/>
    <col min="14583" max="14583" width="4.5703125" style="3" customWidth="1"/>
    <col min="14584" max="14608" width="3.42578125" style="3" customWidth="1"/>
    <col min="14609" max="14609" width="4.5703125" style="3" customWidth="1"/>
    <col min="14610" max="14634" width="3.42578125" style="3" customWidth="1"/>
    <col min="14635" max="14835" width="9.140625" style="3"/>
    <col min="14836" max="14836" width="5.5703125" style="3" customWidth="1"/>
    <col min="14837" max="14837" width="13.5703125" style="3" customWidth="1"/>
    <col min="14838" max="14838" width="8.85546875" style="3" customWidth="1"/>
    <col min="14839" max="14839" width="4.5703125" style="3" customWidth="1"/>
    <col min="14840" max="14864" width="3.42578125" style="3" customWidth="1"/>
    <col min="14865" max="14865" width="4.5703125" style="3" customWidth="1"/>
    <col min="14866" max="14890" width="3.42578125" style="3" customWidth="1"/>
    <col min="14891" max="15091" width="9.140625" style="3"/>
    <col min="15092" max="15092" width="5.5703125" style="3" customWidth="1"/>
    <col min="15093" max="15093" width="13.5703125" style="3" customWidth="1"/>
    <col min="15094" max="15094" width="8.85546875" style="3" customWidth="1"/>
    <col min="15095" max="15095" width="4.5703125" style="3" customWidth="1"/>
    <col min="15096" max="15120" width="3.42578125" style="3" customWidth="1"/>
    <col min="15121" max="15121" width="4.5703125" style="3" customWidth="1"/>
    <col min="15122" max="15146" width="3.42578125" style="3" customWidth="1"/>
    <col min="15147" max="15347" width="9.140625" style="3"/>
    <col min="15348" max="15348" width="5.5703125" style="3" customWidth="1"/>
    <col min="15349" max="15349" width="13.5703125" style="3" customWidth="1"/>
    <col min="15350" max="15350" width="8.85546875" style="3" customWidth="1"/>
    <col min="15351" max="15351" width="4.5703125" style="3" customWidth="1"/>
    <col min="15352" max="15376" width="3.42578125" style="3" customWidth="1"/>
    <col min="15377" max="15377" width="4.5703125" style="3" customWidth="1"/>
    <col min="15378" max="15402" width="3.42578125" style="3" customWidth="1"/>
    <col min="15403" max="15603" width="9.140625" style="3"/>
    <col min="15604" max="15604" width="5.5703125" style="3" customWidth="1"/>
    <col min="15605" max="15605" width="13.5703125" style="3" customWidth="1"/>
    <col min="15606" max="15606" width="8.85546875" style="3" customWidth="1"/>
    <col min="15607" max="15607" width="4.5703125" style="3" customWidth="1"/>
    <col min="15608" max="15632" width="3.42578125" style="3" customWidth="1"/>
    <col min="15633" max="15633" width="4.5703125" style="3" customWidth="1"/>
    <col min="15634" max="15658" width="3.42578125" style="3" customWidth="1"/>
    <col min="15659" max="15859" width="9.140625" style="3"/>
    <col min="15860" max="15860" width="5.5703125" style="3" customWidth="1"/>
    <col min="15861" max="15861" width="13.5703125" style="3" customWidth="1"/>
    <col min="15862" max="15862" width="8.85546875" style="3" customWidth="1"/>
    <col min="15863" max="15863" width="4.5703125" style="3" customWidth="1"/>
    <col min="15864" max="15888" width="3.42578125" style="3" customWidth="1"/>
    <col min="15889" max="15889" width="4.5703125" style="3" customWidth="1"/>
    <col min="15890" max="15914" width="3.42578125" style="3" customWidth="1"/>
    <col min="15915" max="16115" width="9.140625" style="3"/>
    <col min="16116" max="16116" width="5.5703125" style="3" customWidth="1"/>
    <col min="16117" max="16117" width="13.5703125" style="3" customWidth="1"/>
    <col min="16118" max="16118" width="8.85546875" style="3" customWidth="1"/>
    <col min="16119" max="16119" width="4.5703125" style="3" customWidth="1"/>
    <col min="16120" max="16144" width="3.42578125" style="3" customWidth="1"/>
    <col min="16145" max="16145" width="4.5703125" style="3" customWidth="1"/>
    <col min="16146" max="16170" width="3.42578125" style="3" customWidth="1"/>
    <col min="16171" max="16384" width="9.140625" style="3"/>
  </cols>
  <sheetData>
    <row r="1" spans="1:55" s="3" customFormat="1">
      <c r="B1" s="4"/>
      <c r="BC1" s="5" t="s">
        <v>0</v>
      </c>
    </row>
    <row r="2" spans="1:55" s="3" customFormat="1" ht="39" customHeight="1">
      <c r="B2" s="4"/>
      <c r="AT2" s="6" t="s">
        <v>1</v>
      </c>
      <c r="AU2" s="6"/>
      <c r="AV2" s="6"/>
      <c r="AW2" s="6"/>
      <c r="AX2" s="6"/>
      <c r="AY2" s="6"/>
      <c r="AZ2" s="6"/>
      <c r="BA2" s="6"/>
      <c r="BB2" s="6"/>
      <c r="BC2" s="6"/>
    </row>
    <row r="3" spans="1:55" s="3" customFormat="1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</row>
    <row r="4" spans="1:55" s="3" customFormat="1">
      <c r="B4" s="4"/>
      <c r="U4" s="5" t="s">
        <v>3</v>
      </c>
      <c r="V4" s="8">
        <v>12</v>
      </c>
      <c r="W4" s="9"/>
      <c r="X4" s="7" t="s">
        <v>312</v>
      </c>
      <c r="Y4" s="7"/>
      <c r="Z4" s="8">
        <v>2024</v>
      </c>
      <c r="AA4" s="9"/>
      <c r="AB4" s="3" t="s">
        <v>4</v>
      </c>
    </row>
    <row r="5" spans="1:55" s="3" customFormat="1" hidden="1">
      <c r="B5" s="4"/>
    </row>
    <row r="6" spans="1:55" s="3" customFormat="1">
      <c r="B6" s="4"/>
      <c r="V6" s="10" t="s">
        <v>5</v>
      </c>
      <c r="W6" s="11" t="s">
        <v>6</v>
      </c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2"/>
      <c r="AM6" s="12"/>
      <c r="AN6" s="12"/>
      <c r="AO6" s="12"/>
    </row>
    <row r="7" spans="1:55" s="3" customFormat="1">
      <c r="B7" s="4"/>
      <c r="W7" s="13" t="s">
        <v>7</v>
      </c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4"/>
      <c r="AM7" s="14"/>
      <c r="AN7" s="14"/>
      <c r="AO7" s="14"/>
    </row>
    <row r="8" spans="1:55" s="3" customFormat="1">
      <c r="B8" s="4"/>
    </row>
    <row r="9" spans="1:55" s="3" customFormat="1">
      <c r="B9" s="4"/>
      <c r="Y9" s="5" t="s">
        <v>8</v>
      </c>
      <c r="Z9" s="8">
        <v>2024</v>
      </c>
      <c r="AA9" s="9"/>
      <c r="AB9" s="3" t="s">
        <v>9</v>
      </c>
    </row>
    <row r="10" spans="1:55" s="3" customFormat="1">
      <c r="B10" s="4"/>
    </row>
    <row r="11" spans="1:55" s="3" customFormat="1">
      <c r="B11" s="4"/>
      <c r="X11" s="5" t="s">
        <v>10</v>
      </c>
      <c r="Y11" s="15" t="s">
        <v>370</v>
      </c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6"/>
      <c r="AO11" s="16"/>
      <c r="AP11" s="16"/>
    </row>
    <row r="12" spans="1:55" s="3" customFormat="1">
      <c r="B12" s="4"/>
      <c r="Y12" s="17" t="s">
        <v>11</v>
      </c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4"/>
      <c r="AO12" s="14"/>
      <c r="AP12" s="14"/>
    </row>
    <row r="13" spans="1:55" s="3" customFormat="1">
      <c r="B13" s="4"/>
      <c r="E13" s="14"/>
      <c r="F13" s="14"/>
      <c r="G13" s="14"/>
      <c r="H13" s="14"/>
      <c r="I13" s="14"/>
    </row>
    <row r="14" spans="1:55" s="3" customFormat="1">
      <c r="A14" s="18" t="s">
        <v>12</v>
      </c>
      <c r="B14" s="18" t="s">
        <v>13</v>
      </c>
      <c r="C14" s="18" t="s">
        <v>14</v>
      </c>
      <c r="D14" s="19" t="s">
        <v>15</v>
      </c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1"/>
      <c r="AD14" s="22" t="s">
        <v>16</v>
      </c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4"/>
    </row>
    <row r="15" spans="1:55" s="3" customFormat="1">
      <c r="A15" s="25"/>
      <c r="B15" s="25"/>
      <c r="C15" s="25"/>
      <c r="D15" s="26" t="s">
        <v>17</v>
      </c>
      <c r="E15" s="27" t="s">
        <v>18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9"/>
      <c r="AD15" s="30" t="s">
        <v>17</v>
      </c>
      <c r="AE15" s="19" t="s">
        <v>18</v>
      </c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1"/>
    </row>
    <row r="16" spans="1:55" s="3" customFormat="1">
      <c r="A16" s="25"/>
      <c r="B16" s="25"/>
      <c r="C16" s="25"/>
      <c r="D16" s="18" t="s">
        <v>19</v>
      </c>
      <c r="E16" s="19" t="s">
        <v>19</v>
      </c>
      <c r="F16" s="20"/>
      <c r="G16" s="20"/>
      <c r="H16" s="20"/>
      <c r="I16" s="21"/>
      <c r="J16" s="19" t="s">
        <v>20</v>
      </c>
      <c r="K16" s="20"/>
      <c r="L16" s="20"/>
      <c r="M16" s="20"/>
      <c r="N16" s="21"/>
      <c r="O16" s="19" t="s">
        <v>21</v>
      </c>
      <c r="P16" s="20"/>
      <c r="Q16" s="20"/>
      <c r="R16" s="20"/>
      <c r="S16" s="21"/>
      <c r="T16" s="19" t="s">
        <v>22</v>
      </c>
      <c r="U16" s="20"/>
      <c r="V16" s="20"/>
      <c r="W16" s="20"/>
      <c r="X16" s="21"/>
      <c r="Y16" s="19" t="s">
        <v>23</v>
      </c>
      <c r="Z16" s="20"/>
      <c r="AA16" s="20"/>
      <c r="AB16" s="20"/>
      <c r="AC16" s="21"/>
      <c r="AD16" s="18" t="s">
        <v>19</v>
      </c>
      <c r="AE16" s="19" t="s">
        <v>19</v>
      </c>
      <c r="AF16" s="20"/>
      <c r="AG16" s="20"/>
      <c r="AH16" s="20"/>
      <c r="AI16" s="21"/>
      <c r="AJ16" s="19" t="s">
        <v>20</v>
      </c>
      <c r="AK16" s="20"/>
      <c r="AL16" s="20"/>
      <c r="AM16" s="20"/>
      <c r="AN16" s="21"/>
      <c r="AO16" s="19" t="s">
        <v>21</v>
      </c>
      <c r="AP16" s="20"/>
      <c r="AQ16" s="20"/>
      <c r="AR16" s="20"/>
      <c r="AS16" s="21"/>
      <c r="AT16" s="19" t="s">
        <v>22</v>
      </c>
      <c r="AU16" s="20"/>
      <c r="AV16" s="20"/>
      <c r="AW16" s="20"/>
      <c r="AX16" s="21"/>
      <c r="AY16" s="19" t="s">
        <v>23</v>
      </c>
      <c r="AZ16" s="20"/>
      <c r="BA16" s="20"/>
      <c r="BB16" s="20"/>
      <c r="BC16" s="21"/>
    </row>
    <row r="17" spans="1:55" s="3" customFormat="1" ht="111.75" customHeight="1">
      <c r="A17" s="25"/>
      <c r="B17" s="25"/>
      <c r="C17" s="25"/>
      <c r="D17" s="31"/>
      <c r="E17" s="32" t="s">
        <v>24</v>
      </c>
      <c r="F17" s="32" t="s">
        <v>25</v>
      </c>
      <c r="G17" s="32" t="s">
        <v>26</v>
      </c>
      <c r="H17" s="32" t="s">
        <v>27</v>
      </c>
      <c r="I17" s="32" t="s">
        <v>28</v>
      </c>
      <c r="J17" s="32" t="s">
        <v>24</v>
      </c>
      <c r="K17" s="32" t="s">
        <v>25</v>
      </c>
      <c r="L17" s="32" t="s">
        <v>26</v>
      </c>
      <c r="M17" s="32" t="s">
        <v>27</v>
      </c>
      <c r="N17" s="32" t="s">
        <v>28</v>
      </c>
      <c r="O17" s="32" t="s">
        <v>24</v>
      </c>
      <c r="P17" s="32" t="s">
        <v>25</v>
      </c>
      <c r="Q17" s="32" t="s">
        <v>26</v>
      </c>
      <c r="R17" s="32" t="s">
        <v>27</v>
      </c>
      <c r="S17" s="32" t="s">
        <v>28</v>
      </c>
      <c r="T17" s="32" t="s">
        <v>24</v>
      </c>
      <c r="U17" s="32" t="s">
        <v>25</v>
      </c>
      <c r="V17" s="32" t="s">
        <v>26</v>
      </c>
      <c r="W17" s="32" t="s">
        <v>27</v>
      </c>
      <c r="X17" s="32" t="s">
        <v>28</v>
      </c>
      <c r="Y17" s="32" t="s">
        <v>24</v>
      </c>
      <c r="Z17" s="32" t="s">
        <v>25</v>
      </c>
      <c r="AA17" s="32" t="s">
        <v>26</v>
      </c>
      <c r="AB17" s="32" t="s">
        <v>27</v>
      </c>
      <c r="AC17" s="32" t="s">
        <v>28</v>
      </c>
      <c r="AD17" s="31"/>
      <c r="AE17" s="32" t="s">
        <v>24</v>
      </c>
      <c r="AF17" s="32" t="s">
        <v>25</v>
      </c>
      <c r="AG17" s="32" t="s">
        <v>26</v>
      </c>
      <c r="AH17" s="32" t="s">
        <v>27</v>
      </c>
      <c r="AI17" s="32" t="s">
        <v>28</v>
      </c>
      <c r="AJ17" s="32" t="s">
        <v>24</v>
      </c>
      <c r="AK17" s="32" t="s">
        <v>25</v>
      </c>
      <c r="AL17" s="32" t="s">
        <v>26</v>
      </c>
      <c r="AM17" s="32" t="s">
        <v>27</v>
      </c>
      <c r="AN17" s="32" t="s">
        <v>28</v>
      </c>
      <c r="AO17" s="32" t="s">
        <v>24</v>
      </c>
      <c r="AP17" s="32" t="s">
        <v>25</v>
      </c>
      <c r="AQ17" s="32" t="s">
        <v>26</v>
      </c>
      <c r="AR17" s="32" t="s">
        <v>27</v>
      </c>
      <c r="AS17" s="32" t="s">
        <v>28</v>
      </c>
      <c r="AT17" s="32" t="s">
        <v>24</v>
      </c>
      <c r="AU17" s="32" t="s">
        <v>25</v>
      </c>
      <c r="AV17" s="32" t="s">
        <v>26</v>
      </c>
      <c r="AW17" s="32" t="s">
        <v>27</v>
      </c>
      <c r="AX17" s="32" t="s">
        <v>28</v>
      </c>
      <c r="AY17" s="32" t="s">
        <v>24</v>
      </c>
      <c r="AZ17" s="32" t="s">
        <v>25</v>
      </c>
      <c r="BA17" s="32" t="s">
        <v>26</v>
      </c>
      <c r="BB17" s="32" t="s">
        <v>27</v>
      </c>
      <c r="BC17" s="32" t="s">
        <v>28</v>
      </c>
    </row>
    <row r="18" spans="1:55" s="3" customFormat="1" ht="16.5" thickBot="1">
      <c r="A18" s="33">
        <v>1</v>
      </c>
      <c r="B18" s="34">
        <v>2</v>
      </c>
      <c r="C18" s="33">
        <v>3</v>
      </c>
      <c r="D18" s="33">
        <v>4</v>
      </c>
      <c r="E18" s="33" t="s">
        <v>29</v>
      </c>
      <c r="F18" s="33" t="s">
        <v>30</v>
      </c>
      <c r="G18" s="33" t="s">
        <v>31</v>
      </c>
      <c r="H18" s="33" t="s">
        <v>32</v>
      </c>
      <c r="I18" s="33" t="s">
        <v>33</v>
      </c>
      <c r="J18" s="33" t="s">
        <v>34</v>
      </c>
      <c r="K18" s="33" t="s">
        <v>35</v>
      </c>
      <c r="L18" s="33" t="s">
        <v>36</v>
      </c>
      <c r="M18" s="33" t="s">
        <v>37</v>
      </c>
      <c r="N18" s="33" t="s">
        <v>38</v>
      </c>
      <c r="O18" s="33" t="s">
        <v>39</v>
      </c>
      <c r="P18" s="33" t="s">
        <v>40</v>
      </c>
      <c r="Q18" s="33" t="s">
        <v>41</v>
      </c>
      <c r="R18" s="33" t="s">
        <v>42</v>
      </c>
      <c r="S18" s="33" t="s">
        <v>43</v>
      </c>
      <c r="T18" s="33" t="s">
        <v>44</v>
      </c>
      <c r="U18" s="33" t="s">
        <v>45</v>
      </c>
      <c r="V18" s="33" t="s">
        <v>46</v>
      </c>
      <c r="W18" s="33" t="s">
        <v>47</v>
      </c>
      <c r="X18" s="33" t="s">
        <v>48</v>
      </c>
      <c r="Y18" s="33" t="s">
        <v>49</v>
      </c>
      <c r="Z18" s="33" t="s">
        <v>50</v>
      </c>
      <c r="AA18" s="33" t="s">
        <v>51</v>
      </c>
      <c r="AB18" s="33" t="s">
        <v>52</v>
      </c>
      <c r="AC18" s="33" t="s">
        <v>53</v>
      </c>
      <c r="AD18" s="33">
        <v>6</v>
      </c>
      <c r="AE18" s="33" t="s">
        <v>54</v>
      </c>
      <c r="AF18" s="33" t="s">
        <v>55</v>
      </c>
      <c r="AG18" s="33" t="s">
        <v>56</v>
      </c>
      <c r="AH18" s="33" t="s">
        <v>57</v>
      </c>
      <c r="AI18" s="33" t="s">
        <v>58</v>
      </c>
      <c r="AJ18" s="33" t="s">
        <v>59</v>
      </c>
      <c r="AK18" s="33" t="s">
        <v>60</v>
      </c>
      <c r="AL18" s="33" t="s">
        <v>61</v>
      </c>
      <c r="AM18" s="33" t="s">
        <v>62</v>
      </c>
      <c r="AN18" s="33" t="s">
        <v>63</v>
      </c>
      <c r="AO18" s="33" t="s">
        <v>64</v>
      </c>
      <c r="AP18" s="33" t="s">
        <v>65</v>
      </c>
      <c r="AQ18" s="33" t="s">
        <v>66</v>
      </c>
      <c r="AR18" s="33" t="s">
        <v>67</v>
      </c>
      <c r="AS18" s="33" t="s">
        <v>68</v>
      </c>
      <c r="AT18" s="33" t="s">
        <v>69</v>
      </c>
      <c r="AU18" s="33" t="s">
        <v>70</v>
      </c>
      <c r="AV18" s="33" t="s">
        <v>71</v>
      </c>
      <c r="AW18" s="33" t="s">
        <v>72</v>
      </c>
      <c r="AX18" s="33" t="s">
        <v>73</v>
      </c>
      <c r="AY18" s="33" t="s">
        <v>74</v>
      </c>
      <c r="AZ18" s="33" t="s">
        <v>75</v>
      </c>
      <c r="BA18" s="33" t="s">
        <v>76</v>
      </c>
      <c r="BB18" s="33" t="s">
        <v>77</v>
      </c>
      <c r="BC18" s="33" t="s">
        <v>78</v>
      </c>
    </row>
    <row r="19" spans="1:55" s="3" customFormat="1" ht="16.5" thickBot="1">
      <c r="A19" s="46">
        <v>0</v>
      </c>
      <c r="B19" s="46" t="s">
        <v>24</v>
      </c>
      <c r="C19" s="46">
        <v>0</v>
      </c>
      <c r="D19" s="46">
        <f>D21+D33+D101+D146</f>
        <v>441.74267000000003</v>
      </c>
      <c r="E19" s="46">
        <f>E21+E33+E101+E146</f>
        <v>337.10130198999997</v>
      </c>
      <c r="F19" s="46">
        <f>F21+F33+F101+F146</f>
        <v>19.217722195999997</v>
      </c>
      <c r="G19" s="46">
        <f>G21+G33+G101+G146</f>
        <v>251.49337823599998</v>
      </c>
      <c r="H19" s="46">
        <f>H21+H33+H101+H146</f>
        <v>41.825804056000003</v>
      </c>
      <c r="I19" s="46">
        <f>I21+I33+I101+I146</f>
        <v>14.800796752</v>
      </c>
      <c r="J19" s="46">
        <f>J21+J33+J101+J146</f>
        <v>57.878105135999995</v>
      </c>
      <c r="K19" s="46">
        <f>K21+K33+K101+K146</f>
        <v>2.2828492239999996</v>
      </c>
      <c r="L19" s="46">
        <f>L21+L33+L101+L146</f>
        <v>36.427977616</v>
      </c>
      <c r="M19" s="46">
        <f>M21+M33+M101+M146</f>
        <v>17.650481544000002</v>
      </c>
      <c r="N19" s="46">
        <f>N21+N33+N101+N146</f>
        <v>1.5167967520000001</v>
      </c>
      <c r="O19" s="46">
        <f>O21+O33+O101+O146</f>
        <v>90.394596854000014</v>
      </c>
      <c r="P19" s="46">
        <f>P21+P33+P101+P146</f>
        <v>7.2517729719999995</v>
      </c>
      <c r="Q19" s="46">
        <f>Q21+Q33+Q101+Q146</f>
        <v>74.070000620000002</v>
      </c>
      <c r="R19" s="46">
        <f>R21+R33+R101+R146</f>
        <v>4.2107955119999998</v>
      </c>
      <c r="S19" s="46">
        <f>S21+S33+S101+S146</f>
        <v>4.8620277500000002</v>
      </c>
      <c r="T19" s="46">
        <f>T21+T33+T101+T146</f>
        <v>82.403999999999996</v>
      </c>
      <c r="U19" s="46">
        <f>U21+U33+U101+U146</f>
        <v>3.9859999999999998</v>
      </c>
      <c r="V19" s="46">
        <f>V21+V33+V101+V146</f>
        <v>58.370000000000005</v>
      </c>
      <c r="W19" s="46">
        <f>W21+W33+W101+W146</f>
        <v>13.201000000000001</v>
      </c>
      <c r="X19" s="46">
        <f>X21+X33+X101+X146</f>
        <v>6.8469999999999995</v>
      </c>
      <c r="Y19" s="46">
        <f>Y21+Y33+Y101+Y146</f>
        <v>106.41899999999998</v>
      </c>
      <c r="Z19" s="46">
        <f>Z21+Z33+Z101+Z146</f>
        <v>5.6971000000000007</v>
      </c>
      <c r="AA19" s="46">
        <f>AA21+AA33+AA101+AA146</f>
        <v>82.625399999999999</v>
      </c>
      <c r="AB19" s="46">
        <f>AB21+AB33+AB101+AB146</f>
        <v>12.393000000000001</v>
      </c>
      <c r="AC19" s="46">
        <f>AC21+AC33+AC101+AC146</f>
        <v>5.6959999999999997</v>
      </c>
      <c r="AD19" s="46">
        <f>AD21+AD33+AD101+AD146</f>
        <v>418.26199999000005</v>
      </c>
      <c r="AE19" s="46">
        <f>AE21+AE33+AE101+AE146</f>
        <v>349.88472140999994</v>
      </c>
      <c r="AF19" s="46">
        <f>AF21+AF33+AF101+AF146</f>
        <v>15.24162898</v>
      </c>
      <c r="AG19" s="46">
        <f>AG21+AG33+AG101+AG146</f>
        <v>288.06383976999996</v>
      </c>
      <c r="AH19" s="46">
        <f>AH21+AH33+AH101+AH146</f>
        <v>26.318802170000005</v>
      </c>
      <c r="AI19" s="46">
        <f>AI21+AI33+AI101+AI146</f>
        <v>20.26045049</v>
      </c>
      <c r="AJ19" s="46">
        <f>AJ21+AJ33+AJ101+AJ146</f>
        <v>50.705941029999998</v>
      </c>
      <c r="AK19" s="46">
        <f>AK21+AK33+AK101+AK146</f>
        <v>1.7060335900000003</v>
      </c>
      <c r="AL19" s="46">
        <f>AL21+AL33+AL101+AL146</f>
        <v>38.856087410000001</v>
      </c>
      <c r="AM19" s="46">
        <f>AM21+AM33+AM101+AM146</f>
        <v>9.7248227400000005</v>
      </c>
      <c r="AN19" s="46">
        <f>AN21+AN33+AN101+AN146</f>
        <v>0.41899728999999997</v>
      </c>
      <c r="AO19" s="46">
        <f>AO21+AO33+AO101+AO146</f>
        <v>90.685493110000024</v>
      </c>
      <c r="AP19" s="46">
        <f>AP21+AP33+AP101+AP146</f>
        <v>4.3158538399999999</v>
      </c>
      <c r="AQ19" s="46">
        <f>AQ21+AQ33+AQ101+AQ146</f>
        <v>78.219617330000005</v>
      </c>
      <c r="AR19" s="46">
        <f>AR21+AR33+AR101+AR146</f>
        <v>3.7504216799999996</v>
      </c>
      <c r="AS19" s="46">
        <f>AS21+AS33+AS101+AS146</f>
        <v>4.3996002599999997</v>
      </c>
      <c r="AT19" s="46">
        <f>AT21+AT33+AT101+AT146</f>
        <v>62.7313495</v>
      </c>
      <c r="AU19" s="46">
        <f>AU21+AU33+AU101+AU146</f>
        <v>4.3500195499999998</v>
      </c>
      <c r="AV19" s="46">
        <f>AV21+AV33+AV101+AV146</f>
        <v>44.392919250000006</v>
      </c>
      <c r="AW19" s="46">
        <f>AW21+AW33+AW101+AW146</f>
        <v>5.7955577500000004</v>
      </c>
      <c r="AX19" s="46">
        <f>AX21+AX33+AX101+AX146</f>
        <v>8.1928529500000007</v>
      </c>
      <c r="AY19" s="46">
        <f>AY21+AY33+AY101+AY146</f>
        <v>145.76193777000003</v>
      </c>
      <c r="AZ19" s="46">
        <f>AZ21+AZ33+AZ101+AZ146</f>
        <v>4.8697220000000003</v>
      </c>
      <c r="BA19" s="46">
        <f>BA21+BA33+BA101+BA146</f>
        <v>126.59521577999999</v>
      </c>
      <c r="BB19" s="46">
        <f>BB21+BB33+BB101+BB146</f>
        <v>7.048</v>
      </c>
      <c r="BC19" s="46">
        <f>BC21+BC33+BC101+BC146</f>
        <v>7.2489999900000006</v>
      </c>
    </row>
    <row r="20" spans="1:55" s="3" customFormat="1">
      <c r="A20" s="35">
        <v>1</v>
      </c>
      <c r="B20" s="35" t="s">
        <v>79</v>
      </c>
      <c r="C20" s="35" t="s">
        <v>80</v>
      </c>
      <c r="D20" s="47">
        <f t="shared" ref="D20:BC20" si="0">D19</f>
        <v>441.74267000000003</v>
      </c>
      <c r="E20" s="47">
        <f t="shared" si="0"/>
        <v>337.10130198999997</v>
      </c>
      <c r="F20" s="47">
        <f t="shared" si="0"/>
        <v>19.217722195999997</v>
      </c>
      <c r="G20" s="47">
        <f t="shared" si="0"/>
        <v>251.49337823599998</v>
      </c>
      <c r="H20" s="47">
        <f t="shared" si="0"/>
        <v>41.825804056000003</v>
      </c>
      <c r="I20" s="47">
        <f t="shared" si="0"/>
        <v>14.800796752</v>
      </c>
      <c r="J20" s="47">
        <f t="shared" si="0"/>
        <v>57.878105135999995</v>
      </c>
      <c r="K20" s="47">
        <f t="shared" si="0"/>
        <v>2.2828492239999996</v>
      </c>
      <c r="L20" s="47">
        <f t="shared" si="0"/>
        <v>36.427977616</v>
      </c>
      <c r="M20" s="47">
        <f t="shared" si="0"/>
        <v>17.650481544000002</v>
      </c>
      <c r="N20" s="47">
        <f t="shared" si="0"/>
        <v>1.5167967520000001</v>
      </c>
      <c r="O20" s="47">
        <f t="shared" si="0"/>
        <v>90.394596854000014</v>
      </c>
      <c r="P20" s="47">
        <f t="shared" si="0"/>
        <v>7.2517729719999995</v>
      </c>
      <c r="Q20" s="47">
        <f t="shared" si="0"/>
        <v>74.070000620000002</v>
      </c>
      <c r="R20" s="47">
        <f t="shared" si="0"/>
        <v>4.2107955119999998</v>
      </c>
      <c r="S20" s="47">
        <f t="shared" si="0"/>
        <v>4.8620277500000002</v>
      </c>
      <c r="T20" s="47">
        <f t="shared" si="0"/>
        <v>82.403999999999996</v>
      </c>
      <c r="U20" s="47">
        <f t="shared" si="0"/>
        <v>3.9859999999999998</v>
      </c>
      <c r="V20" s="47">
        <f t="shared" si="0"/>
        <v>58.370000000000005</v>
      </c>
      <c r="W20" s="47">
        <f t="shared" si="0"/>
        <v>13.201000000000001</v>
      </c>
      <c r="X20" s="47">
        <f t="shared" si="0"/>
        <v>6.8469999999999995</v>
      </c>
      <c r="Y20" s="47">
        <f t="shared" si="0"/>
        <v>106.41899999999998</v>
      </c>
      <c r="Z20" s="47">
        <f t="shared" si="0"/>
        <v>5.6971000000000007</v>
      </c>
      <c r="AA20" s="47">
        <f t="shared" si="0"/>
        <v>82.625399999999999</v>
      </c>
      <c r="AB20" s="47">
        <f t="shared" si="0"/>
        <v>12.393000000000001</v>
      </c>
      <c r="AC20" s="47">
        <f t="shared" si="0"/>
        <v>5.6959999999999997</v>
      </c>
      <c r="AD20" s="47">
        <f t="shared" si="0"/>
        <v>418.26199999000005</v>
      </c>
      <c r="AE20" s="47">
        <f t="shared" si="0"/>
        <v>349.88472140999994</v>
      </c>
      <c r="AF20" s="47">
        <f t="shared" si="0"/>
        <v>15.24162898</v>
      </c>
      <c r="AG20" s="47">
        <f t="shared" si="0"/>
        <v>288.06383976999996</v>
      </c>
      <c r="AH20" s="47">
        <f t="shared" si="0"/>
        <v>26.318802170000005</v>
      </c>
      <c r="AI20" s="47">
        <f t="shared" si="0"/>
        <v>20.26045049</v>
      </c>
      <c r="AJ20" s="47">
        <f t="shared" si="0"/>
        <v>50.705941029999998</v>
      </c>
      <c r="AK20" s="47">
        <f t="shared" si="0"/>
        <v>1.7060335900000003</v>
      </c>
      <c r="AL20" s="47">
        <f t="shared" si="0"/>
        <v>38.856087410000001</v>
      </c>
      <c r="AM20" s="47">
        <f t="shared" si="0"/>
        <v>9.7248227400000005</v>
      </c>
      <c r="AN20" s="47">
        <f t="shared" si="0"/>
        <v>0.41899728999999997</v>
      </c>
      <c r="AO20" s="47">
        <f t="shared" si="0"/>
        <v>90.685493110000024</v>
      </c>
      <c r="AP20" s="47">
        <f t="shared" si="0"/>
        <v>4.3158538399999999</v>
      </c>
      <c r="AQ20" s="47">
        <f t="shared" si="0"/>
        <v>78.219617330000005</v>
      </c>
      <c r="AR20" s="47">
        <f t="shared" si="0"/>
        <v>3.7504216799999996</v>
      </c>
      <c r="AS20" s="47">
        <f t="shared" si="0"/>
        <v>4.3996002599999997</v>
      </c>
      <c r="AT20" s="47">
        <f t="shared" si="0"/>
        <v>62.7313495</v>
      </c>
      <c r="AU20" s="47">
        <f t="shared" si="0"/>
        <v>4.3500195499999998</v>
      </c>
      <c r="AV20" s="47">
        <f t="shared" si="0"/>
        <v>44.392919250000006</v>
      </c>
      <c r="AW20" s="47">
        <f t="shared" si="0"/>
        <v>5.7955577500000004</v>
      </c>
      <c r="AX20" s="47">
        <f t="shared" si="0"/>
        <v>8.1928529500000007</v>
      </c>
      <c r="AY20" s="47">
        <f t="shared" si="0"/>
        <v>145.76193777000003</v>
      </c>
      <c r="AZ20" s="47">
        <f t="shared" si="0"/>
        <v>4.8697220000000003</v>
      </c>
      <c r="BA20" s="47">
        <f t="shared" si="0"/>
        <v>126.59521577999999</v>
      </c>
      <c r="BB20" s="47">
        <f t="shared" si="0"/>
        <v>7.048</v>
      </c>
      <c r="BC20" s="47">
        <f t="shared" si="0"/>
        <v>7.2489999900000006</v>
      </c>
    </row>
    <row r="21" spans="1:55" s="3" customFormat="1">
      <c r="A21" s="2" t="s">
        <v>81</v>
      </c>
      <c r="B21" s="48" t="s">
        <v>82</v>
      </c>
      <c r="C21" s="35" t="s">
        <v>80</v>
      </c>
      <c r="D21" s="49">
        <f>D22</f>
        <v>323.14499999999998</v>
      </c>
      <c r="E21" s="49">
        <f t="shared" ref="E21:BC21" si="1">E22</f>
        <v>174.90931334999999</v>
      </c>
      <c r="F21" s="49">
        <f t="shared" si="1"/>
        <v>10.749660840000001</v>
      </c>
      <c r="G21" s="49">
        <f t="shared" si="1"/>
        <v>128.0426449</v>
      </c>
      <c r="H21" s="49">
        <f t="shared" si="1"/>
        <v>23.193710108000005</v>
      </c>
      <c r="I21" s="49">
        <f t="shared" si="1"/>
        <v>3.172796752</v>
      </c>
      <c r="J21" s="49">
        <f t="shared" si="1"/>
        <v>41.459011187999998</v>
      </c>
      <c r="K21" s="49">
        <f t="shared" si="1"/>
        <v>1.4988492239999998</v>
      </c>
      <c r="L21" s="49">
        <f t="shared" si="1"/>
        <v>31.518977616000001</v>
      </c>
      <c r="M21" s="49">
        <f t="shared" si="1"/>
        <v>8.2543875960000008</v>
      </c>
      <c r="N21" s="49">
        <f t="shared" si="1"/>
        <v>0.18679675199999998</v>
      </c>
      <c r="O21" s="49">
        <f t="shared" si="1"/>
        <v>60.350302162000006</v>
      </c>
      <c r="P21" s="49">
        <f t="shared" si="1"/>
        <v>4.5288116159999996</v>
      </c>
      <c r="Q21" s="49">
        <f t="shared" si="1"/>
        <v>49.288667283999999</v>
      </c>
      <c r="R21" s="49">
        <f t="shared" si="1"/>
        <v>4.2107955119999998</v>
      </c>
      <c r="S21" s="49">
        <f t="shared" si="1"/>
        <v>2.3220277500000002</v>
      </c>
      <c r="T21" s="49">
        <f t="shared" si="1"/>
        <v>18.207000000000001</v>
      </c>
      <c r="U21" s="49">
        <f t="shared" si="1"/>
        <v>1.446</v>
      </c>
      <c r="V21" s="49">
        <f t="shared" si="1"/>
        <v>8.6</v>
      </c>
      <c r="W21" s="49">
        <f t="shared" si="1"/>
        <v>4.9539999999999997</v>
      </c>
      <c r="X21" s="49">
        <f t="shared" si="1"/>
        <v>3.2069999999999999</v>
      </c>
      <c r="Y21" s="49">
        <f t="shared" si="1"/>
        <v>54.892999999999994</v>
      </c>
      <c r="Z21" s="49">
        <f t="shared" si="1"/>
        <v>3.2760000000000002</v>
      </c>
      <c r="AA21" s="49">
        <f t="shared" si="1"/>
        <v>38.635000000000005</v>
      </c>
      <c r="AB21" s="49">
        <f t="shared" si="1"/>
        <v>11.404000000000002</v>
      </c>
      <c r="AC21" s="49">
        <f t="shared" si="1"/>
        <v>1.5779999999999998</v>
      </c>
      <c r="AD21" s="49">
        <f t="shared" si="1"/>
        <v>272.37900000000002</v>
      </c>
      <c r="AE21" s="49">
        <f t="shared" si="1"/>
        <v>205.36565239000001</v>
      </c>
      <c r="AF21" s="49">
        <f t="shared" si="1"/>
        <v>9.9941058499999986</v>
      </c>
      <c r="AG21" s="49">
        <f t="shared" si="1"/>
        <v>176.88832399</v>
      </c>
      <c r="AH21" s="49">
        <f t="shared" si="1"/>
        <v>16.558723880000002</v>
      </c>
      <c r="AI21" s="49">
        <f t="shared" si="1"/>
        <v>1.9244986700000002</v>
      </c>
      <c r="AJ21" s="49">
        <f t="shared" si="1"/>
        <v>37.910529409999995</v>
      </c>
      <c r="AK21" s="49">
        <f t="shared" si="1"/>
        <v>1.0390335900000001</v>
      </c>
      <c r="AL21" s="49">
        <f t="shared" si="1"/>
        <v>34.821087409999997</v>
      </c>
      <c r="AM21" s="49">
        <f t="shared" si="1"/>
        <v>1.8947444499999999</v>
      </c>
      <c r="AN21" s="49">
        <f t="shared" si="1"/>
        <v>0.15566395999999999</v>
      </c>
      <c r="AO21" s="49">
        <f t="shared" si="1"/>
        <v>62.141358660000009</v>
      </c>
      <c r="AP21" s="49">
        <f t="shared" si="1"/>
        <v>2.3800527100000002</v>
      </c>
      <c r="AQ21" s="49">
        <f t="shared" si="1"/>
        <v>55.739617330000002</v>
      </c>
      <c r="AR21" s="49">
        <f t="shared" si="1"/>
        <v>3.7404216799999999</v>
      </c>
      <c r="AS21" s="49">
        <f t="shared" si="1"/>
        <v>0.28126694000000002</v>
      </c>
      <c r="AT21" s="49">
        <f t="shared" si="1"/>
        <v>42.537064319999999</v>
      </c>
      <c r="AU21" s="49">
        <f t="shared" si="1"/>
        <v>3.2700195499999998</v>
      </c>
      <c r="AV21" s="49">
        <f t="shared" si="1"/>
        <v>34.152919250000004</v>
      </c>
      <c r="AW21" s="49">
        <f t="shared" si="1"/>
        <v>4.0255577499999999</v>
      </c>
      <c r="AX21" s="49">
        <f t="shared" si="1"/>
        <v>1.08856777</v>
      </c>
      <c r="AY21" s="49">
        <f t="shared" si="1"/>
        <v>62.776700000000005</v>
      </c>
      <c r="AZ21" s="49">
        <f t="shared" si="1"/>
        <v>3.3050000000000002</v>
      </c>
      <c r="BA21" s="49">
        <f t="shared" si="1"/>
        <v>52.174700000000001</v>
      </c>
      <c r="BB21" s="49">
        <f t="shared" si="1"/>
        <v>6.8979999999999997</v>
      </c>
      <c r="BC21" s="49">
        <f t="shared" si="1"/>
        <v>0.39900000000000002</v>
      </c>
    </row>
    <row r="22" spans="1:55" s="3" customFormat="1" ht="47.25">
      <c r="A22" s="2" t="s">
        <v>83</v>
      </c>
      <c r="B22" s="48" t="s">
        <v>84</v>
      </c>
      <c r="C22" s="35" t="s">
        <v>80</v>
      </c>
      <c r="D22" s="49">
        <f>SUM(D23:D25)</f>
        <v>323.14499999999998</v>
      </c>
      <c r="E22" s="49">
        <f t="shared" ref="E22:BC22" si="2">SUM(E23:E25)</f>
        <v>174.90931334999999</v>
      </c>
      <c r="F22" s="49">
        <f t="shared" si="2"/>
        <v>10.749660840000001</v>
      </c>
      <c r="G22" s="49">
        <f t="shared" si="2"/>
        <v>128.0426449</v>
      </c>
      <c r="H22" s="49">
        <f t="shared" si="2"/>
        <v>23.193710108000005</v>
      </c>
      <c r="I22" s="49">
        <f t="shared" si="2"/>
        <v>3.172796752</v>
      </c>
      <c r="J22" s="49">
        <f t="shared" si="2"/>
        <v>41.459011187999998</v>
      </c>
      <c r="K22" s="49">
        <f t="shared" si="2"/>
        <v>1.4988492239999998</v>
      </c>
      <c r="L22" s="49">
        <f t="shared" si="2"/>
        <v>31.518977616000001</v>
      </c>
      <c r="M22" s="49">
        <f t="shared" si="2"/>
        <v>8.2543875960000008</v>
      </c>
      <c r="N22" s="49">
        <f t="shared" si="2"/>
        <v>0.18679675199999998</v>
      </c>
      <c r="O22" s="49">
        <f t="shared" si="2"/>
        <v>60.350302162000006</v>
      </c>
      <c r="P22" s="49">
        <f t="shared" si="2"/>
        <v>4.5288116159999996</v>
      </c>
      <c r="Q22" s="49">
        <f t="shared" si="2"/>
        <v>49.288667283999999</v>
      </c>
      <c r="R22" s="49">
        <f t="shared" si="2"/>
        <v>4.2107955119999998</v>
      </c>
      <c r="S22" s="49">
        <f t="shared" si="2"/>
        <v>2.3220277500000002</v>
      </c>
      <c r="T22" s="49">
        <f t="shared" si="2"/>
        <v>18.207000000000001</v>
      </c>
      <c r="U22" s="49">
        <f t="shared" si="2"/>
        <v>1.446</v>
      </c>
      <c r="V22" s="49">
        <f t="shared" si="2"/>
        <v>8.6</v>
      </c>
      <c r="W22" s="49">
        <f t="shared" si="2"/>
        <v>4.9539999999999997</v>
      </c>
      <c r="X22" s="49">
        <f t="shared" si="2"/>
        <v>3.2069999999999999</v>
      </c>
      <c r="Y22" s="49">
        <f t="shared" si="2"/>
        <v>54.892999999999994</v>
      </c>
      <c r="Z22" s="49">
        <f t="shared" si="2"/>
        <v>3.2760000000000002</v>
      </c>
      <c r="AA22" s="49">
        <f t="shared" si="2"/>
        <v>38.635000000000005</v>
      </c>
      <c r="AB22" s="49">
        <f t="shared" si="2"/>
        <v>11.404000000000002</v>
      </c>
      <c r="AC22" s="49">
        <f t="shared" si="2"/>
        <v>1.5779999999999998</v>
      </c>
      <c r="AD22" s="49">
        <f t="shared" si="2"/>
        <v>272.37900000000002</v>
      </c>
      <c r="AE22" s="49">
        <f t="shared" si="2"/>
        <v>205.36565239000001</v>
      </c>
      <c r="AF22" s="49">
        <f t="shared" si="2"/>
        <v>9.9941058499999986</v>
      </c>
      <c r="AG22" s="49">
        <f t="shared" si="2"/>
        <v>176.88832399</v>
      </c>
      <c r="AH22" s="49">
        <f t="shared" si="2"/>
        <v>16.558723880000002</v>
      </c>
      <c r="AI22" s="49">
        <f t="shared" si="2"/>
        <v>1.9244986700000002</v>
      </c>
      <c r="AJ22" s="49">
        <f t="shared" si="2"/>
        <v>37.910529409999995</v>
      </c>
      <c r="AK22" s="49">
        <f t="shared" si="2"/>
        <v>1.0390335900000001</v>
      </c>
      <c r="AL22" s="49">
        <f t="shared" si="2"/>
        <v>34.821087409999997</v>
      </c>
      <c r="AM22" s="49">
        <f t="shared" si="2"/>
        <v>1.8947444499999999</v>
      </c>
      <c r="AN22" s="49">
        <f t="shared" si="2"/>
        <v>0.15566395999999999</v>
      </c>
      <c r="AO22" s="49">
        <f t="shared" si="2"/>
        <v>62.141358660000009</v>
      </c>
      <c r="AP22" s="49">
        <f t="shared" si="2"/>
        <v>2.3800527100000002</v>
      </c>
      <c r="AQ22" s="49">
        <f t="shared" si="2"/>
        <v>55.739617330000002</v>
      </c>
      <c r="AR22" s="49">
        <f t="shared" si="2"/>
        <v>3.7404216799999999</v>
      </c>
      <c r="AS22" s="49">
        <f t="shared" si="2"/>
        <v>0.28126694000000002</v>
      </c>
      <c r="AT22" s="49">
        <f t="shared" si="2"/>
        <v>42.537064319999999</v>
      </c>
      <c r="AU22" s="49">
        <f t="shared" si="2"/>
        <v>3.2700195499999998</v>
      </c>
      <c r="AV22" s="49">
        <f t="shared" si="2"/>
        <v>34.152919250000004</v>
      </c>
      <c r="AW22" s="49">
        <f t="shared" si="2"/>
        <v>4.0255577499999999</v>
      </c>
      <c r="AX22" s="49">
        <f t="shared" si="2"/>
        <v>1.08856777</v>
      </c>
      <c r="AY22" s="49">
        <f t="shared" si="2"/>
        <v>62.776700000000005</v>
      </c>
      <c r="AZ22" s="49">
        <f t="shared" si="2"/>
        <v>3.3050000000000002</v>
      </c>
      <c r="BA22" s="49">
        <f t="shared" si="2"/>
        <v>52.174700000000001</v>
      </c>
      <c r="BB22" s="49">
        <f t="shared" si="2"/>
        <v>6.8979999999999997</v>
      </c>
      <c r="BC22" s="49">
        <f t="shared" si="2"/>
        <v>0.39900000000000002</v>
      </c>
    </row>
    <row r="23" spans="1:55" s="3" customFormat="1" ht="63">
      <c r="A23" s="42" t="s">
        <v>85</v>
      </c>
      <c r="B23" s="50" t="s">
        <v>86</v>
      </c>
      <c r="C23" s="51" t="s">
        <v>80</v>
      </c>
      <c r="D23" s="1">
        <v>37.924999999999997</v>
      </c>
      <c r="E23" s="1">
        <f t="shared" ref="E23:I24" si="3">J23+O23+T23+Y23</f>
        <v>67.897485356000004</v>
      </c>
      <c r="F23" s="1">
        <f t="shared" si="3"/>
        <v>4.9229070240000006</v>
      </c>
      <c r="G23" s="1">
        <f t="shared" si="3"/>
        <v>41.784328299999999</v>
      </c>
      <c r="H23" s="1">
        <f t="shared" si="3"/>
        <v>19.919453280000003</v>
      </c>
      <c r="I23" s="1">
        <f t="shared" si="3"/>
        <v>1.2707967519999999</v>
      </c>
      <c r="J23" s="1">
        <f>SUM(K23:N23)</f>
        <v>6.5395636319999992</v>
      </c>
      <c r="K23" s="1">
        <f>0.48498775*1.2</f>
        <v>0.58198529999999993</v>
      </c>
      <c r="L23" s="1">
        <f>3.07944025*1.2</f>
        <v>3.6953282999999999</v>
      </c>
      <c r="M23" s="1">
        <f>1.7295444*1.2</f>
        <v>2.0754532800000001</v>
      </c>
      <c r="N23" s="1">
        <f>0.15566396*1.2</f>
        <v>0.18679675199999998</v>
      </c>
      <c r="O23" s="1">
        <f>SUM(P23:S23)</f>
        <v>16.903921724</v>
      </c>
      <c r="P23" s="1">
        <v>1.3439217239999999</v>
      </c>
      <c r="Q23" s="1">
        <v>11.68</v>
      </c>
      <c r="R23" s="1">
        <v>3.54</v>
      </c>
      <c r="S23" s="1">
        <v>0.34</v>
      </c>
      <c r="T23" s="1">
        <f>SUM(U23:X23)</f>
        <v>10.072000000000001</v>
      </c>
      <c r="U23" s="1">
        <v>0.753</v>
      </c>
      <c r="V23" s="1">
        <v>4.0990000000000002</v>
      </c>
      <c r="W23" s="1">
        <v>4.9539999999999997</v>
      </c>
      <c r="X23" s="1">
        <v>0.26600000000000001</v>
      </c>
      <c r="Y23" s="1">
        <f>SUM(Z23:AC23)</f>
        <v>34.381999999999998</v>
      </c>
      <c r="Z23" s="1">
        <v>2.2440000000000002</v>
      </c>
      <c r="AA23" s="1">
        <v>22.31</v>
      </c>
      <c r="AB23" s="1">
        <f>5.36+3.99</f>
        <v>9.3500000000000014</v>
      </c>
      <c r="AC23" s="1">
        <v>0.47799999999999998</v>
      </c>
      <c r="AD23" s="36">
        <v>31.614000000000001</v>
      </c>
      <c r="AE23" s="1">
        <f t="shared" ref="AE23:AI24" si="4">AJ23+AO23+AT23+AY23</f>
        <v>67.30096549000001</v>
      </c>
      <c r="AF23" s="1">
        <f t="shared" si="4"/>
        <v>5.4643656699999994</v>
      </c>
      <c r="AG23" s="1">
        <f t="shared" si="4"/>
        <v>47.552471709999999</v>
      </c>
      <c r="AH23" s="1">
        <f t="shared" si="4"/>
        <v>13.226285440000002</v>
      </c>
      <c r="AI23" s="1">
        <f t="shared" si="4"/>
        <v>1.0578426700000001</v>
      </c>
      <c r="AJ23" s="1">
        <f>SUM(AK23:AN23)</f>
        <v>14.766471769999999</v>
      </c>
      <c r="AK23" s="1">
        <v>0.48498775</v>
      </c>
      <c r="AL23" s="1">
        <v>12.68896004</v>
      </c>
      <c r="AM23" s="1">
        <v>1.4368600199999999</v>
      </c>
      <c r="AN23" s="1">
        <v>0.15566395999999999</v>
      </c>
      <c r="AO23" s="1">
        <f>SUM(AP23:AS23)</f>
        <v>10.593746300000001</v>
      </c>
      <c r="AP23" s="1">
        <v>0.75142836999999996</v>
      </c>
      <c r="AQ23" s="1">
        <v>6.37962557</v>
      </c>
      <c r="AR23" s="1">
        <v>3.1814254200000001</v>
      </c>
      <c r="AS23" s="1">
        <v>0.28126694000000002</v>
      </c>
      <c r="AT23" s="1">
        <f>SUM(AU23:AX23)</f>
        <v>19.04774742</v>
      </c>
      <c r="AU23" s="1">
        <v>2.6279495499999999</v>
      </c>
      <c r="AV23" s="1">
        <v>12.9278861</v>
      </c>
      <c r="AW23" s="1">
        <v>3.27</v>
      </c>
      <c r="AX23" s="1">
        <v>0.22191177000000001</v>
      </c>
      <c r="AY23" s="1">
        <f>SUM(AZ23:BC23)</f>
        <v>22.893000000000001</v>
      </c>
      <c r="AZ23" s="1">
        <v>1.6</v>
      </c>
      <c r="BA23" s="1">
        <v>15.555999999999999</v>
      </c>
      <c r="BB23" s="1">
        <v>5.3380000000000001</v>
      </c>
      <c r="BC23" s="1">
        <v>0.39900000000000002</v>
      </c>
    </row>
    <row r="24" spans="1:55" s="3" customFormat="1" ht="63">
      <c r="A24" s="42" t="s">
        <v>87</v>
      </c>
      <c r="B24" s="50" t="s">
        <v>88</v>
      </c>
      <c r="C24" s="51" t="s">
        <v>80</v>
      </c>
      <c r="D24" s="1">
        <v>171.3</v>
      </c>
      <c r="E24" s="1">
        <f t="shared" si="3"/>
        <v>73.892328847999991</v>
      </c>
      <c r="F24" s="1">
        <f t="shared" si="3"/>
        <v>4.6612580999999995</v>
      </c>
      <c r="G24" s="1">
        <f t="shared" si="3"/>
        <v>64.054813920000001</v>
      </c>
      <c r="H24" s="1">
        <f t="shared" si="3"/>
        <v>3.2742568280000004</v>
      </c>
      <c r="I24" s="1">
        <f t="shared" si="3"/>
        <v>1.9019999999999999</v>
      </c>
      <c r="J24" s="1">
        <f>SUM(K24:N24)</f>
        <v>21.516529679999998</v>
      </c>
      <c r="K24" s="1">
        <f>0.35575741*1.2</f>
        <v>0.42690889199999998</v>
      </c>
      <c r="L24" s="1">
        <f>17.11679956*1.2</f>
        <v>20.540159471999999</v>
      </c>
      <c r="M24" s="1">
        <f>0.45788443*1.2</f>
        <v>0.54946131600000003</v>
      </c>
      <c r="N24" s="1">
        <v>0</v>
      </c>
      <c r="O24" s="1">
        <f>SUM(P24:S24)</f>
        <v>28.385799168000002</v>
      </c>
      <c r="P24" s="1">
        <v>2.5093492079999997</v>
      </c>
      <c r="Q24" s="1">
        <v>25.205654448000001</v>
      </c>
      <c r="R24" s="1">
        <v>0.67079551199999998</v>
      </c>
      <c r="S24" s="1">
        <v>0</v>
      </c>
      <c r="T24" s="1">
        <f>SUM(U24:X24)</f>
        <v>6.4189999999999996</v>
      </c>
      <c r="U24" s="1">
        <v>0.69299999999999995</v>
      </c>
      <c r="V24" s="1">
        <v>3.8239999999999998</v>
      </c>
      <c r="W24" s="1">
        <v>0</v>
      </c>
      <c r="X24" s="1">
        <v>1.9019999999999999</v>
      </c>
      <c r="Y24" s="1">
        <f>SUM(Z24:AC24)</f>
        <v>17.570999999999998</v>
      </c>
      <c r="Z24" s="1">
        <v>1.032</v>
      </c>
      <c r="AA24" s="1">
        <v>14.484999999999999</v>
      </c>
      <c r="AB24" s="1">
        <f>0.494+1.56</f>
        <v>2.0540000000000003</v>
      </c>
      <c r="AC24" s="1">
        <v>0</v>
      </c>
      <c r="AD24" s="36">
        <v>142.745</v>
      </c>
      <c r="AE24" s="1">
        <f>AJ24+AO24+AT24+AY24</f>
        <v>90.266061100000002</v>
      </c>
      <c r="AF24" s="1">
        <f t="shared" si="4"/>
        <v>3.8464443199999998</v>
      </c>
      <c r="AG24" s="1">
        <f t="shared" si="4"/>
        <v>83.087178340000008</v>
      </c>
      <c r="AH24" s="1">
        <f t="shared" si="4"/>
        <v>3.3324384400000002</v>
      </c>
      <c r="AI24" s="1">
        <f t="shared" si="4"/>
        <v>0</v>
      </c>
      <c r="AJ24" s="1">
        <f>SUM(AK24:AN24)</f>
        <v>0.97627119000000007</v>
      </c>
      <c r="AK24" s="1">
        <v>0.14574998</v>
      </c>
      <c r="AL24" s="1">
        <v>0.37263678</v>
      </c>
      <c r="AM24" s="1">
        <v>0.45788443000000001</v>
      </c>
      <c r="AN24" s="1">
        <v>0</v>
      </c>
      <c r="AO24" s="1">
        <f>SUM(AP24:AS24)</f>
        <v>34.672019840000004</v>
      </c>
      <c r="AP24" s="1">
        <v>1.62862434</v>
      </c>
      <c r="AQ24" s="1">
        <v>32.484399240000002</v>
      </c>
      <c r="AR24" s="1">
        <v>0.55899626000000002</v>
      </c>
      <c r="AS24" s="1">
        <v>0</v>
      </c>
      <c r="AT24" s="1">
        <f>SUM(AU24:AX24)</f>
        <v>22.05777007</v>
      </c>
      <c r="AU24" s="1">
        <v>0.64207000000000003</v>
      </c>
      <c r="AV24" s="1">
        <v>20.660142319999999</v>
      </c>
      <c r="AW24" s="1">
        <v>0.75555775000000003</v>
      </c>
      <c r="AX24" s="1">
        <v>0</v>
      </c>
      <c r="AY24" s="1">
        <f>SUM(AZ24:BC24)</f>
        <v>32.56</v>
      </c>
      <c r="AZ24" s="1">
        <v>1.43</v>
      </c>
      <c r="BA24" s="1">
        <v>29.57</v>
      </c>
      <c r="BB24" s="1">
        <v>1.56</v>
      </c>
      <c r="BC24" s="1">
        <v>0</v>
      </c>
    </row>
    <row r="25" spans="1:55" s="3" customFormat="1" ht="47.25">
      <c r="A25" s="42" t="s">
        <v>89</v>
      </c>
      <c r="B25" s="50" t="s">
        <v>90</v>
      </c>
      <c r="C25" s="51" t="s">
        <v>80</v>
      </c>
      <c r="D25" s="1">
        <f t="shared" ref="D25:AN25" si="5">SUM(D26:D32)</f>
        <v>113.91999999999999</v>
      </c>
      <c r="E25" s="1">
        <f t="shared" si="5"/>
        <v>33.119499146000003</v>
      </c>
      <c r="F25" s="1">
        <f t="shared" si="5"/>
        <v>1.1654957160000001</v>
      </c>
      <c r="G25" s="1">
        <f t="shared" si="5"/>
        <v>22.203502680000003</v>
      </c>
      <c r="H25" s="1">
        <f t="shared" si="5"/>
        <v>0</v>
      </c>
      <c r="I25" s="1">
        <f t="shared" si="5"/>
        <v>0</v>
      </c>
      <c r="J25" s="1">
        <f t="shared" si="5"/>
        <v>13.402917876</v>
      </c>
      <c r="K25" s="1">
        <f t="shared" si="5"/>
        <v>0.48995503200000001</v>
      </c>
      <c r="L25" s="1">
        <f t="shared" si="5"/>
        <v>7.283489844</v>
      </c>
      <c r="M25" s="1">
        <f t="shared" si="5"/>
        <v>5.6294729999999999</v>
      </c>
      <c r="N25" s="1">
        <f t="shared" si="5"/>
        <v>0</v>
      </c>
      <c r="O25" s="1">
        <f t="shared" si="5"/>
        <v>15.06058127</v>
      </c>
      <c r="P25" s="1">
        <f t="shared" si="5"/>
        <v>0.675540684</v>
      </c>
      <c r="Q25" s="1">
        <f t="shared" si="5"/>
        <v>12.403012836</v>
      </c>
      <c r="R25" s="1">
        <f t="shared" si="5"/>
        <v>0</v>
      </c>
      <c r="S25" s="1">
        <f t="shared" si="5"/>
        <v>1.9820277500000001</v>
      </c>
      <c r="T25" s="1">
        <f t="shared" si="5"/>
        <v>1.716</v>
      </c>
      <c r="U25" s="1">
        <f t="shared" si="5"/>
        <v>0</v>
      </c>
      <c r="V25" s="1">
        <f t="shared" si="5"/>
        <v>0.67700000000000005</v>
      </c>
      <c r="W25" s="1">
        <f t="shared" si="5"/>
        <v>0</v>
      </c>
      <c r="X25" s="1">
        <f t="shared" si="5"/>
        <v>1.0389999999999999</v>
      </c>
      <c r="Y25" s="1">
        <f t="shared" si="5"/>
        <v>2.94</v>
      </c>
      <c r="Z25" s="1">
        <f t="shared" si="5"/>
        <v>0</v>
      </c>
      <c r="AA25" s="1">
        <f t="shared" si="5"/>
        <v>1.8399999999999999</v>
      </c>
      <c r="AB25" s="1">
        <f t="shared" si="5"/>
        <v>0</v>
      </c>
      <c r="AC25" s="1">
        <f t="shared" si="5"/>
        <v>1.0999999999999999</v>
      </c>
      <c r="AD25" s="1">
        <f t="shared" si="5"/>
        <v>98.019999999999982</v>
      </c>
      <c r="AE25" s="1">
        <f t="shared" si="5"/>
        <v>47.798625800000003</v>
      </c>
      <c r="AF25" s="1">
        <f t="shared" si="5"/>
        <v>0.68329586000000009</v>
      </c>
      <c r="AG25" s="1">
        <f t="shared" si="5"/>
        <v>46.24867394000001</v>
      </c>
      <c r="AH25" s="1">
        <f t="shared" si="5"/>
        <v>0</v>
      </c>
      <c r="AI25" s="1">
        <f t="shared" si="5"/>
        <v>0.86665599999999998</v>
      </c>
      <c r="AJ25" s="1">
        <f t="shared" si="5"/>
        <v>22.167786449999998</v>
      </c>
      <c r="AK25" s="1">
        <f t="shared" si="5"/>
        <v>0.40829586000000001</v>
      </c>
      <c r="AL25" s="1">
        <f t="shared" si="5"/>
        <v>21.759490589999999</v>
      </c>
      <c r="AM25" s="1">
        <f t="shared" si="5"/>
        <v>0</v>
      </c>
      <c r="AN25" s="1">
        <f t="shared" si="5"/>
        <v>0</v>
      </c>
      <c r="AO25" s="1">
        <f t="shared" ref="AO25:BC25" si="6">SUM(AO26:AO32)</f>
        <v>16.875592520000001</v>
      </c>
      <c r="AP25" s="1">
        <f t="shared" si="6"/>
        <v>0</v>
      </c>
      <c r="AQ25" s="1">
        <f t="shared" si="6"/>
        <v>16.875592520000001</v>
      </c>
      <c r="AR25" s="1">
        <f t="shared" si="6"/>
        <v>0</v>
      </c>
      <c r="AS25" s="1">
        <f t="shared" si="6"/>
        <v>0</v>
      </c>
      <c r="AT25" s="1">
        <f t="shared" si="6"/>
        <v>1.4315468299999998</v>
      </c>
      <c r="AU25" s="1">
        <f t="shared" si="6"/>
        <v>0</v>
      </c>
      <c r="AV25" s="1">
        <f t="shared" si="6"/>
        <v>0.56489082999999995</v>
      </c>
      <c r="AW25" s="1">
        <f t="shared" si="6"/>
        <v>0</v>
      </c>
      <c r="AX25" s="1">
        <f t="shared" si="6"/>
        <v>0.86665599999999998</v>
      </c>
      <c r="AY25" s="1">
        <f t="shared" si="6"/>
        <v>7.3236999999999997</v>
      </c>
      <c r="AZ25" s="1">
        <f t="shared" si="6"/>
        <v>0.27500000000000002</v>
      </c>
      <c r="BA25" s="1">
        <f t="shared" si="6"/>
        <v>7.0487000000000002</v>
      </c>
      <c r="BB25" s="1">
        <f t="shared" si="6"/>
        <v>0</v>
      </c>
      <c r="BC25" s="1">
        <f t="shared" si="6"/>
        <v>0</v>
      </c>
    </row>
    <row r="26" spans="1:55" s="3" customFormat="1" ht="31.5">
      <c r="A26" s="42" t="s">
        <v>91</v>
      </c>
      <c r="B26" s="35" t="s">
        <v>92</v>
      </c>
      <c r="C26" s="52" t="s">
        <v>93</v>
      </c>
      <c r="D26" s="1">
        <v>39.9</v>
      </c>
      <c r="E26" s="1">
        <f t="shared" ref="E26:G27" si="7">J26+O26+T26+Y26</f>
        <v>3.9087466280000003</v>
      </c>
      <c r="F26" s="1">
        <f t="shared" si="7"/>
        <v>0.675540684</v>
      </c>
      <c r="G26" s="1">
        <f t="shared" si="7"/>
        <v>3.2332059439999998</v>
      </c>
      <c r="H26" s="1">
        <v>0</v>
      </c>
      <c r="I26" s="1">
        <v>0</v>
      </c>
      <c r="J26" s="1">
        <f>SUM(K26:N26)</f>
        <v>0</v>
      </c>
      <c r="K26" s="1">
        <v>0</v>
      </c>
      <c r="L26" s="1">
        <v>0</v>
      </c>
      <c r="M26" s="1">
        <v>0</v>
      </c>
      <c r="N26" s="1">
        <v>0</v>
      </c>
      <c r="O26" s="1">
        <f>SUM(P26:S26)</f>
        <v>2.4787466280000001</v>
      </c>
      <c r="P26" s="1">
        <v>0.675540684</v>
      </c>
      <c r="Q26" s="1">
        <v>1.8032059440000001</v>
      </c>
      <c r="R26" s="1">
        <v>0</v>
      </c>
      <c r="S26" s="1">
        <v>0</v>
      </c>
      <c r="T26" s="1">
        <f>SUM(U26:X26)</f>
        <v>0</v>
      </c>
      <c r="U26" s="1">
        <v>0</v>
      </c>
      <c r="V26" s="1">
        <v>0</v>
      </c>
      <c r="W26" s="1">
        <v>0</v>
      </c>
      <c r="X26" s="1">
        <v>0</v>
      </c>
      <c r="Y26" s="1">
        <v>1.43</v>
      </c>
      <c r="Z26" s="1">
        <v>0</v>
      </c>
      <c r="AA26" s="1">
        <v>1.43</v>
      </c>
      <c r="AB26" s="1">
        <v>0</v>
      </c>
      <c r="AC26" s="49">
        <v>0</v>
      </c>
      <c r="AD26" s="1">
        <v>33.25</v>
      </c>
      <c r="AE26" s="1">
        <f t="shared" ref="AE26:AI30" si="8">AJ26+AO26+AT26+AY26</f>
        <v>21.80967162</v>
      </c>
      <c r="AF26" s="1">
        <f t="shared" si="8"/>
        <v>0.27500000000000002</v>
      </c>
      <c r="AG26" s="1">
        <f t="shared" si="8"/>
        <v>21.534671620000001</v>
      </c>
      <c r="AH26" s="1">
        <f t="shared" si="8"/>
        <v>0</v>
      </c>
      <c r="AI26" s="1">
        <f t="shared" si="8"/>
        <v>0</v>
      </c>
      <c r="AJ26" s="1">
        <f t="shared" ref="AJ26:AJ32" si="9">SUM(AK26:AN26)</f>
        <v>17.22</v>
      </c>
      <c r="AK26" s="1">
        <v>0</v>
      </c>
      <c r="AL26" s="1">
        <v>17.22</v>
      </c>
      <c r="AM26" s="1">
        <v>0</v>
      </c>
      <c r="AN26" s="1">
        <v>0</v>
      </c>
      <c r="AO26" s="1">
        <f t="shared" ref="AO26:AO32" si="10">SUM(AP26:AS26)</f>
        <v>1.5026716200000001</v>
      </c>
      <c r="AP26" s="1">
        <v>0</v>
      </c>
      <c r="AQ26" s="1">
        <v>1.5026716200000001</v>
      </c>
      <c r="AR26" s="1">
        <v>0</v>
      </c>
      <c r="AS26" s="1">
        <v>0</v>
      </c>
      <c r="AT26" s="1">
        <f>SUM(AU26:AX26)</f>
        <v>0</v>
      </c>
      <c r="AU26" s="1">
        <v>0</v>
      </c>
      <c r="AV26" s="1">
        <v>0</v>
      </c>
      <c r="AW26" s="1">
        <v>0</v>
      </c>
      <c r="AX26" s="1">
        <v>0</v>
      </c>
      <c r="AY26" s="1">
        <f>SUM(AZ26:BC26)</f>
        <v>3.0869999999999997</v>
      </c>
      <c r="AZ26" s="1">
        <v>0.27500000000000002</v>
      </c>
      <c r="BA26" s="1">
        <v>2.8119999999999998</v>
      </c>
      <c r="BB26" s="1">
        <v>0</v>
      </c>
      <c r="BC26" s="1">
        <v>0</v>
      </c>
    </row>
    <row r="27" spans="1:55" s="3" customFormat="1" ht="47.25">
      <c r="A27" s="42" t="s">
        <v>95</v>
      </c>
      <c r="B27" s="53" t="s">
        <v>96</v>
      </c>
      <c r="C27" s="2" t="s">
        <v>97</v>
      </c>
      <c r="D27" s="1">
        <v>20.25</v>
      </c>
      <c r="E27" s="1">
        <f t="shared" si="7"/>
        <v>21.258605385999999</v>
      </c>
      <c r="F27" s="1">
        <f t="shared" si="7"/>
        <v>0.48995503200000001</v>
      </c>
      <c r="G27" s="1">
        <f t="shared" si="7"/>
        <v>12.687149604</v>
      </c>
      <c r="H27" s="1">
        <v>0</v>
      </c>
      <c r="I27" s="1">
        <v>0</v>
      </c>
      <c r="J27" s="1">
        <f>SUM(K27:N27)</f>
        <v>8.8867937399999999</v>
      </c>
      <c r="K27" s="1">
        <f>0.40829586*1.2</f>
        <v>0.48995503200000001</v>
      </c>
      <c r="L27" s="1">
        <f>2.30613809*1.2</f>
        <v>2.7673657080000003</v>
      </c>
      <c r="M27" s="1">
        <f>4.6912275*1.2</f>
        <v>5.6294729999999999</v>
      </c>
      <c r="N27" s="1">
        <v>0</v>
      </c>
      <c r="O27" s="1">
        <f>SUM(P27:S27)</f>
        <v>11.901811646000001</v>
      </c>
      <c r="P27" s="1">
        <v>0</v>
      </c>
      <c r="Q27" s="1">
        <v>9.9197838960000002</v>
      </c>
      <c r="R27" s="1">
        <v>0</v>
      </c>
      <c r="S27" s="1">
        <v>1.9820277500000001</v>
      </c>
      <c r="T27" s="1">
        <f>SUM(U27:X27)</f>
        <v>0</v>
      </c>
      <c r="U27" s="1">
        <v>0</v>
      </c>
      <c r="V27" s="1">
        <v>0</v>
      </c>
      <c r="W27" s="1">
        <v>0</v>
      </c>
      <c r="X27" s="1">
        <v>0</v>
      </c>
      <c r="Y27" s="1">
        <v>0.47</v>
      </c>
      <c r="Z27" s="1">
        <v>0</v>
      </c>
      <c r="AA27" s="1">
        <v>0</v>
      </c>
      <c r="AB27" s="1">
        <v>0</v>
      </c>
      <c r="AC27" s="49">
        <v>0.47</v>
      </c>
      <c r="AD27" s="1">
        <v>16.88</v>
      </c>
      <c r="AE27" s="1">
        <f t="shared" si="8"/>
        <v>17.72379553</v>
      </c>
      <c r="AF27" s="1">
        <f t="shared" si="8"/>
        <v>0.40829586000000001</v>
      </c>
      <c r="AG27" s="1">
        <f t="shared" si="8"/>
        <v>17.315499670000001</v>
      </c>
      <c r="AH27" s="1">
        <f t="shared" si="8"/>
        <v>0</v>
      </c>
      <c r="AI27" s="1">
        <f t="shared" si="8"/>
        <v>0</v>
      </c>
      <c r="AJ27" s="1">
        <f t="shared" si="9"/>
        <v>2.7144339500000001</v>
      </c>
      <c r="AK27" s="1">
        <v>0.40829586000000001</v>
      </c>
      <c r="AL27" s="1">
        <v>2.3061380900000001</v>
      </c>
      <c r="AM27" s="1">
        <v>0</v>
      </c>
      <c r="AN27" s="1">
        <v>0</v>
      </c>
      <c r="AO27" s="1">
        <f t="shared" si="10"/>
        <v>15.00936158</v>
      </c>
      <c r="AP27" s="1">
        <v>0</v>
      </c>
      <c r="AQ27" s="1">
        <v>15.00936158</v>
      </c>
      <c r="AR27" s="1">
        <v>0</v>
      </c>
      <c r="AS27" s="1">
        <v>0</v>
      </c>
      <c r="AT27" s="1">
        <f>SUM(AU27:AX27)</f>
        <v>0</v>
      </c>
      <c r="AU27" s="1">
        <v>0</v>
      </c>
      <c r="AV27" s="1">
        <v>0</v>
      </c>
      <c r="AW27" s="1">
        <v>0</v>
      </c>
      <c r="AX27" s="1">
        <v>0</v>
      </c>
      <c r="AY27" s="1">
        <f t="shared" ref="AY27:AY32" si="11">SUM(AZ27:BC27)</f>
        <v>0</v>
      </c>
      <c r="AZ27" s="1">
        <v>0</v>
      </c>
      <c r="BA27" s="1">
        <v>0</v>
      </c>
      <c r="BB27" s="1">
        <v>0</v>
      </c>
      <c r="BC27" s="1">
        <v>0</v>
      </c>
    </row>
    <row r="28" spans="1:55" s="3" customFormat="1" ht="47.25">
      <c r="A28" s="42" t="s">
        <v>98</v>
      </c>
      <c r="B28" s="54" t="s">
        <v>371</v>
      </c>
      <c r="C28" s="2" t="s">
        <v>372</v>
      </c>
      <c r="D28" s="1">
        <v>2.88</v>
      </c>
      <c r="E28" s="1">
        <f t="shared" ref="E28:E32" si="12">J28+O28+T28+Y28</f>
        <v>0</v>
      </c>
      <c r="F28" s="1">
        <f t="shared" ref="F28:F32" si="13">K28+P28+U28+Z28</f>
        <v>0</v>
      </c>
      <c r="G28" s="1">
        <f t="shared" ref="G28:G32" si="14">L28+Q28+V28+AA28</f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2.4</v>
      </c>
      <c r="AE28" s="1">
        <f>AJ28+AO28+AT28+AY28</f>
        <v>0</v>
      </c>
      <c r="AF28" s="1">
        <f>AK28+AP28+AU28+AZ28</f>
        <v>0</v>
      </c>
      <c r="AG28" s="1">
        <f>AL28+AQ28+AV28+BA28</f>
        <v>0</v>
      </c>
      <c r="AH28" s="1">
        <f>AM28+AR28+AW28+BB28</f>
        <v>0</v>
      </c>
      <c r="AI28" s="1">
        <f>AN28+AS28+AX28+BC28</f>
        <v>0</v>
      </c>
      <c r="AJ28" s="1">
        <f t="shared" si="9"/>
        <v>0</v>
      </c>
      <c r="AK28" s="1">
        <v>0</v>
      </c>
      <c r="AL28" s="1">
        <v>0</v>
      </c>
      <c r="AM28" s="1">
        <v>0</v>
      </c>
      <c r="AN28" s="1">
        <v>0</v>
      </c>
      <c r="AO28" s="1">
        <f t="shared" si="10"/>
        <v>0</v>
      </c>
      <c r="AP28" s="1">
        <v>0</v>
      </c>
      <c r="AQ28" s="1">
        <v>0</v>
      </c>
      <c r="AR28" s="1">
        <v>0</v>
      </c>
      <c r="AS28" s="1">
        <v>0</v>
      </c>
      <c r="AT28" s="1">
        <v>0</v>
      </c>
      <c r="AU28" s="1">
        <v>0</v>
      </c>
      <c r="AV28" s="1">
        <v>0</v>
      </c>
      <c r="AW28" s="1">
        <v>0</v>
      </c>
      <c r="AX28" s="1">
        <v>0</v>
      </c>
      <c r="AY28" s="1">
        <f t="shared" si="11"/>
        <v>0</v>
      </c>
      <c r="AZ28" s="1">
        <v>0</v>
      </c>
      <c r="BA28" s="1">
        <v>0</v>
      </c>
      <c r="BB28" s="1">
        <v>0</v>
      </c>
      <c r="BC28" s="1">
        <v>0</v>
      </c>
    </row>
    <row r="29" spans="1:55" s="3" customFormat="1" ht="31.5">
      <c r="A29" s="42" t="s">
        <v>98</v>
      </c>
      <c r="B29" s="37" t="s">
        <v>99</v>
      </c>
      <c r="C29" s="2" t="s">
        <v>100</v>
      </c>
      <c r="D29" s="1">
        <v>0.68</v>
      </c>
      <c r="E29" s="1">
        <f t="shared" si="12"/>
        <v>1.1200229959999999</v>
      </c>
      <c r="F29" s="1">
        <f t="shared" si="13"/>
        <v>0</v>
      </c>
      <c r="G29" s="1">
        <f t="shared" si="14"/>
        <v>0.68002299599999994</v>
      </c>
      <c r="H29" s="1">
        <v>0</v>
      </c>
      <c r="I29" s="1">
        <v>0</v>
      </c>
      <c r="J29" s="1">
        <f>SUM(K29:N29)</f>
        <v>0</v>
      </c>
      <c r="K29" s="1">
        <v>0</v>
      </c>
      <c r="L29" s="1">
        <v>0</v>
      </c>
      <c r="M29" s="1">
        <v>0</v>
      </c>
      <c r="N29" s="1">
        <v>0</v>
      </c>
      <c r="O29" s="1">
        <f>SUM(P29:S29)</f>
        <v>0.68002299599999994</v>
      </c>
      <c r="P29" s="1">
        <v>0</v>
      </c>
      <c r="Q29" s="1">
        <v>0.68002299599999994</v>
      </c>
      <c r="R29" s="1">
        <v>0</v>
      </c>
      <c r="S29" s="1">
        <v>0</v>
      </c>
      <c r="T29" s="1">
        <f>SUM(U29:X29)</f>
        <v>0</v>
      </c>
      <c r="U29" s="1">
        <v>0</v>
      </c>
      <c r="V29" s="1">
        <v>0</v>
      </c>
      <c r="W29" s="1">
        <v>0</v>
      </c>
      <c r="X29" s="1">
        <v>0</v>
      </c>
      <c r="Y29" s="1">
        <v>0.44</v>
      </c>
      <c r="Z29" s="1">
        <v>0</v>
      </c>
      <c r="AA29" s="1">
        <v>0</v>
      </c>
      <c r="AB29" s="1">
        <v>0</v>
      </c>
      <c r="AC29" s="49">
        <v>0.44</v>
      </c>
      <c r="AD29" s="1">
        <v>2.23</v>
      </c>
      <c r="AE29" s="1">
        <f t="shared" si="8"/>
        <v>2.5969118199999999</v>
      </c>
      <c r="AF29" s="1">
        <f t="shared" si="8"/>
        <v>0</v>
      </c>
      <c r="AG29" s="1">
        <f t="shared" si="8"/>
        <v>2.5969118199999999</v>
      </c>
      <c r="AH29" s="1">
        <f t="shared" si="8"/>
        <v>0</v>
      </c>
      <c r="AI29" s="1">
        <f t="shared" si="8"/>
        <v>0</v>
      </c>
      <c r="AJ29" s="1">
        <f t="shared" si="9"/>
        <v>2.2333525000000001</v>
      </c>
      <c r="AK29" s="1">
        <v>0</v>
      </c>
      <c r="AL29" s="1">
        <v>2.2333525000000001</v>
      </c>
      <c r="AM29" s="1">
        <v>0</v>
      </c>
      <c r="AN29" s="1">
        <v>0</v>
      </c>
      <c r="AO29" s="1">
        <f t="shared" si="10"/>
        <v>0.36355932000000002</v>
      </c>
      <c r="AP29" s="1">
        <v>0</v>
      </c>
      <c r="AQ29" s="1">
        <v>0.36355932000000002</v>
      </c>
      <c r="AR29" s="1">
        <v>0</v>
      </c>
      <c r="AS29" s="1">
        <v>0</v>
      </c>
      <c r="AT29" s="1">
        <f>SUM(AU29:AX29)</f>
        <v>0</v>
      </c>
      <c r="AU29" s="1">
        <v>0</v>
      </c>
      <c r="AV29" s="1">
        <v>0</v>
      </c>
      <c r="AW29" s="1">
        <v>0</v>
      </c>
      <c r="AX29" s="1">
        <v>0</v>
      </c>
      <c r="AY29" s="1">
        <f t="shared" si="11"/>
        <v>0</v>
      </c>
      <c r="AZ29" s="1">
        <v>0</v>
      </c>
      <c r="BA29" s="1">
        <v>0</v>
      </c>
      <c r="BB29" s="1">
        <v>0</v>
      </c>
      <c r="BC29" s="1">
        <v>0</v>
      </c>
    </row>
    <row r="30" spans="1:55" s="3" customFormat="1" ht="47.25">
      <c r="A30" s="42" t="s">
        <v>101</v>
      </c>
      <c r="B30" s="38" t="s">
        <v>102</v>
      </c>
      <c r="C30" s="55" t="s">
        <v>103</v>
      </c>
      <c r="D30" s="1">
        <v>2.2000000000000002</v>
      </c>
      <c r="E30" s="1">
        <f t="shared" si="12"/>
        <v>1.9733491999999999</v>
      </c>
      <c r="F30" s="1">
        <f t="shared" si="13"/>
        <v>0</v>
      </c>
      <c r="G30" s="1">
        <f t="shared" si="14"/>
        <v>1.9733491999999999</v>
      </c>
      <c r="H30" s="1">
        <v>0</v>
      </c>
      <c r="I30" s="1">
        <v>0</v>
      </c>
      <c r="J30" s="1">
        <f>SUM(K30:N30)</f>
        <v>1.5633492</v>
      </c>
      <c r="K30" s="1">
        <v>0</v>
      </c>
      <c r="L30" s="1">
        <f>1.302791*1.2</f>
        <v>1.5633492</v>
      </c>
      <c r="M30" s="1">
        <v>0</v>
      </c>
      <c r="N30" s="1">
        <v>0</v>
      </c>
      <c r="O30" s="1">
        <f>SUM(P30:S30)</f>
        <v>0</v>
      </c>
      <c r="P30" s="1">
        <v>0</v>
      </c>
      <c r="Q30" s="1">
        <v>0</v>
      </c>
      <c r="R30" s="1">
        <v>0</v>
      </c>
      <c r="S30" s="1">
        <v>0</v>
      </c>
      <c r="T30" s="1">
        <f>SUM(U30:X30)</f>
        <v>0</v>
      </c>
      <c r="U30" s="1">
        <v>0</v>
      </c>
      <c r="V30" s="1">
        <v>0</v>
      </c>
      <c r="W30" s="1">
        <v>0</v>
      </c>
      <c r="X30" s="1">
        <v>0</v>
      </c>
      <c r="Y30" s="1">
        <v>0.41</v>
      </c>
      <c r="Z30" s="1">
        <v>0</v>
      </c>
      <c r="AA30" s="1">
        <v>0.41</v>
      </c>
      <c r="AB30" s="1">
        <v>0</v>
      </c>
      <c r="AC30" s="49">
        <v>0</v>
      </c>
      <c r="AD30" s="39">
        <v>3.25</v>
      </c>
      <c r="AE30" s="1">
        <f t="shared" si="8"/>
        <v>4.2366999999999999</v>
      </c>
      <c r="AF30" s="1">
        <f t="shared" si="8"/>
        <v>0</v>
      </c>
      <c r="AG30" s="1">
        <f t="shared" si="8"/>
        <v>4.2366999999999999</v>
      </c>
      <c r="AH30" s="1">
        <f t="shared" si="8"/>
        <v>0</v>
      </c>
      <c r="AI30" s="1">
        <f t="shared" si="8"/>
        <v>0</v>
      </c>
      <c r="AJ30" s="1">
        <f t="shared" si="9"/>
        <v>0</v>
      </c>
      <c r="AK30" s="1">
        <v>0</v>
      </c>
      <c r="AL30" s="1">
        <v>0</v>
      </c>
      <c r="AM30" s="1">
        <v>0</v>
      </c>
      <c r="AN30" s="1">
        <v>0</v>
      </c>
      <c r="AO30" s="1">
        <f t="shared" si="10"/>
        <v>0</v>
      </c>
      <c r="AP30" s="1">
        <v>0</v>
      </c>
      <c r="AQ30" s="1">
        <v>0</v>
      </c>
      <c r="AR30" s="1">
        <v>0</v>
      </c>
      <c r="AS30" s="1">
        <v>0</v>
      </c>
      <c r="AT30" s="1">
        <f>SUM(AU30:AX30)</f>
        <v>0</v>
      </c>
      <c r="AU30" s="1">
        <v>0</v>
      </c>
      <c r="AV30" s="1">
        <v>0</v>
      </c>
      <c r="AW30" s="1">
        <v>0</v>
      </c>
      <c r="AX30" s="1">
        <v>0</v>
      </c>
      <c r="AY30" s="1">
        <f t="shared" si="11"/>
        <v>4.2366999999999999</v>
      </c>
      <c r="AZ30" s="1">
        <v>0</v>
      </c>
      <c r="BA30" s="1">
        <v>4.2366999999999999</v>
      </c>
      <c r="BB30" s="1">
        <v>0</v>
      </c>
      <c r="BC30" s="1">
        <v>0</v>
      </c>
    </row>
    <row r="31" spans="1:55" s="3" customFormat="1" ht="47.25">
      <c r="A31" s="42" t="s">
        <v>104</v>
      </c>
      <c r="B31" s="38" t="s">
        <v>105</v>
      </c>
      <c r="C31" s="55" t="s">
        <v>106</v>
      </c>
      <c r="D31" s="1">
        <v>19.79</v>
      </c>
      <c r="E31" s="1">
        <f t="shared" si="12"/>
        <v>4.8587749360000005</v>
      </c>
      <c r="F31" s="1">
        <f t="shared" si="13"/>
        <v>0</v>
      </c>
      <c r="G31" s="1">
        <f t="shared" si="14"/>
        <v>3.629774936</v>
      </c>
      <c r="H31" s="1">
        <v>0</v>
      </c>
      <c r="I31" s="1">
        <v>0</v>
      </c>
      <c r="J31" s="1">
        <f>SUM(K31:N31)</f>
        <v>2.952774936</v>
      </c>
      <c r="K31" s="1">
        <v>0</v>
      </c>
      <c r="L31" s="1">
        <f>2.46064578*1.2</f>
        <v>2.952774936</v>
      </c>
      <c r="M31" s="1">
        <v>0</v>
      </c>
      <c r="N31" s="1">
        <v>0</v>
      </c>
      <c r="O31" s="1">
        <f>SUM(P31:S31)</f>
        <v>0</v>
      </c>
      <c r="P31" s="1">
        <v>0</v>
      </c>
      <c r="Q31" s="1">
        <v>0</v>
      </c>
      <c r="R31" s="1">
        <v>0</v>
      </c>
      <c r="S31" s="1">
        <v>0</v>
      </c>
      <c r="T31" s="1">
        <f>SUM(U31:X31)</f>
        <v>1.716</v>
      </c>
      <c r="U31" s="1">
        <v>0</v>
      </c>
      <c r="V31" s="1">
        <v>0.67700000000000005</v>
      </c>
      <c r="W31" s="1">
        <v>0</v>
      </c>
      <c r="X31" s="1">
        <v>1.0389999999999999</v>
      </c>
      <c r="Y31" s="1">
        <v>0.19</v>
      </c>
      <c r="Z31" s="1">
        <v>0</v>
      </c>
      <c r="AA31" s="1">
        <v>0</v>
      </c>
      <c r="AB31" s="1">
        <v>0</v>
      </c>
      <c r="AC31" s="49">
        <v>0.19</v>
      </c>
      <c r="AD31" s="1">
        <v>16.489999999999998</v>
      </c>
      <c r="AE31" s="1">
        <f t="shared" ref="AE31:AI32" si="15">AJ31+AO31+AT31+AY31</f>
        <v>1.4315468299999998</v>
      </c>
      <c r="AF31" s="1">
        <f t="shared" si="15"/>
        <v>0</v>
      </c>
      <c r="AG31" s="1">
        <f t="shared" si="15"/>
        <v>0.56489082999999995</v>
      </c>
      <c r="AH31" s="1">
        <f t="shared" si="15"/>
        <v>0</v>
      </c>
      <c r="AI31" s="1">
        <f t="shared" si="15"/>
        <v>0.86665599999999998</v>
      </c>
      <c r="AJ31" s="1">
        <f t="shared" si="9"/>
        <v>0</v>
      </c>
      <c r="AK31" s="1">
        <v>0</v>
      </c>
      <c r="AL31" s="1">
        <v>0</v>
      </c>
      <c r="AM31" s="1">
        <v>0</v>
      </c>
      <c r="AN31" s="1">
        <v>0</v>
      </c>
      <c r="AO31" s="1">
        <f t="shared" si="10"/>
        <v>0</v>
      </c>
      <c r="AP31" s="1">
        <v>0</v>
      </c>
      <c r="AQ31" s="1">
        <v>0</v>
      </c>
      <c r="AR31" s="1">
        <v>0</v>
      </c>
      <c r="AS31" s="1">
        <v>0</v>
      </c>
      <c r="AT31" s="1">
        <f>SUM(AU31:AX31)</f>
        <v>1.4315468299999998</v>
      </c>
      <c r="AU31" s="1">
        <v>0</v>
      </c>
      <c r="AV31" s="1">
        <v>0.56489082999999995</v>
      </c>
      <c r="AW31" s="1">
        <v>0</v>
      </c>
      <c r="AX31" s="1">
        <v>0.86665599999999998</v>
      </c>
      <c r="AY31" s="1">
        <f t="shared" si="11"/>
        <v>0</v>
      </c>
      <c r="AZ31" s="1">
        <v>0</v>
      </c>
      <c r="BA31" s="1">
        <v>0</v>
      </c>
      <c r="BB31" s="1">
        <v>0</v>
      </c>
      <c r="BC31" s="1">
        <v>0</v>
      </c>
    </row>
    <row r="32" spans="1:55" s="3" customFormat="1" ht="47.25">
      <c r="A32" s="42" t="s">
        <v>373</v>
      </c>
      <c r="B32" s="37" t="s">
        <v>374</v>
      </c>
      <c r="C32" s="2" t="s">
        <v>375</v>
      </c>
      <c r="D32" s="1">
        <v>28.22</v>
      </c>
      <c r="E32" s="1">
        <f t="shared" si="12"/>
        <v>0</v>
      </c>
      <c r="F32" s="1">
        <f t="shared" si="13"/>
        <v>0</v>
      </c>
      <c r="G32" s="1">
        <f t="shared" si="14"/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23.52</v>
      </c>
      <c r="AE32" s="1">
        <f t="shared" si="15"/>
        <v>0</v>
      </c>
      <c r="AF32" s="1">
        <f t="shared" si="15"/>
        <v>0</v>
      </c>
      <c r="AG32" s="1">
        <f t="shared" si="15"/>
        <v>0</v>
      </c>
      <c r="AH32" s="1">
        <f t="shared" si="15"/>
        <v>0</v>
      </c>
      <c r="AI32" s="1">
        <f t="shared" si="15"/>
        <v>0</v>
      </c>
      <c r="AJ32" s="1">
        <f t="shared" si="9"/>
        <v>0</v>
      </c>
      <c r="AK32" s="1">
        <v>0</v>
      </c>
      <c r="AL32" s="1">
        <v>0</v>
      </c>
      <c r="AM32" s="1">
        <v>0</v>
      </c>
      <c r="AN32" s="1">
        <v>0</v>
      </c>
      <c r="AO32" s="1">
        <f t="shared" si="10"/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f t="shared" si="11"/>
        <v>0</v>
      </c>
      <c r="AZ32" s="1">
        <v>0</v>
      </c>
      <c r="BA32" s="1">
        <v>0</v>
      </c>
      <c r="BB32" s="1">
        <v>0</v>
      </c>
      <c r="BC32" s="1">
        <v>0</v>
      </c>
    </row>
    <row r="33" spans="1:55" s="3" customFormat="1" ht="31.5">
      <c r="A33" s="42" t="s">
        <v>107</v>
      </c>
      <c r="B33" s="50" t="s">
        <v>108</v>
      </c>
      <c r="C33" s="51" t="s">
        <v>80</v>
      </c>
      <c r="D33" s="49">
        <f t="shared" ref="D33:AI33" si="16">D34+D42+D94</f>
        <v>67.527329999999992</v>
      </c>
      <c r="E33" s="49">
        <f t="shared" si="16"/>
        <v>82.704988639999982</v>
      </c>
      <c r="F33" s="49">
        <f t="shared" si="16"/>
        <v>5.0101613559999985</v>
      </c>
      <c r="G33" s="49">
        <f t="shared" si="16"/>
        <v>65.982533335999989</v>
      </c>
      <c r="H33" s="49">
        <f t="shared" si="16"/>
        <v>11.701093948</v>
      </c>
      <c r="I33" s="49">
        <f t="shared" si="16"/>
        <v>6.0000000000000001E-3</v>
      </c>
      <c r="J33" s="49">
        <f t="shared" si="16"/>
        <v>10.960093948000001</v>
      </c>
      <c r="K33" s="49">
        <f t="shared" si="16"/>
        <v>0.56000000000000005</v>
      </c>
      <c r="L33" s="49">
        <f t="shared" si="16"/>
        <v>1.004</v>
      </c>
      <c r="M33" s="49">
        <f t="shared" si="16"/>
        <v>9.3960939480000008</v>
      </c>
      <c r="N33" s="49">
        <f t="shared" si="16"/>
        <v>0</v>
      </c>
      <c r="O33" s="49">
        <f t="shared" si="16"/>
        <v>22.000294692000001</v>
      </c>
      <c r="P33" s="49">
        <f t="shared" si="16"/>
        <v>2.322961356</v>
      </c>
      <c r="Q33" s="49">
        <f t="shared" si="16"/>
        <v>19.677333336000004</v>
      </c>
      <c r="R33" s="49">
        <f t="shared" si="16"/>
        <v>0</v>
      </c>
      <c r="S33" s="49">
        <f t="shared" si="16"/>
        <v>0</v>
      </c>
      <c r="T33" s="49">
        <f t="shared" si="16"/>
        <v>35.354999999999997</v>
      </c>
      <c r="U33" s="49">
        <f t="shared" si="16"/>
        <v>0.76</v>
      </c>
      <c r="V33" s="49">
        <f t="shared" si="16"/>
        <v>32.47</v>
      </c>
      <c r="W33" s="49">
        <f t="shared" si="16"/>
        <v>2.125</v>
      </c>
      <c r="X33" s="49">
        <f t="shared" si="16"/>
        <v>0</v>
      </c>
      <c r="Y33" s="49">
        <f t="shared" si="16"/>
        <v>14.383999999999999</v>
      </c>
      <c r="Z33" s="49">
        <f t="shared" si="16"/>
        <v>1.3672</v>
      </c>
      <c r="AA33" s="49">
        <f t="shared" si="16"/>
        <v>12.831199999999999</v>
      </c>
      <c r="AB33" s="49">
        <f t="shared" si="16"/>
        <v>0.18</v>
      </c>
      <c r="AC33" s="49">
        <f t="shared" si="16"/>
        <v>6.0000000000000001E-3</v>
      </c>
      <c r="AD33" s="49">
        <f t="shared" si="16"/>
        <v>67.867999999999995</v>
      </c>
      <c r="AE33" s="49">
        <f t="shared" si="16"/>
        <v>82.235818199999983</v>
      </c>
      <c r="AF33" s="49">
        <f t="shared" si="16"/>
        <v>3.8673891300000003</v>
      </c>
      <c r="AG33" s="49">
        <f t="shared" si="16"/>
        <v>68.608350779999981</v>
      </c>
      <c r="AH33" s="49">
        <f t="shared" si="16"/>
        <v>9.7600782900000009</v>
      </c>
      <c r="AI33" s="49">
        <f t="shared" si="16"/>
        <v>0</v>
      </c>
      <c r="AJ33" s="49">
        <f>SUM(AK33:AN33)</f>
        <v>9.8000782900000001</v>
      </c>
      <c r="AK33" s="49">
        <f>AK34+AK42+AK94</f>
        <v>0.48000000000000009</v>
      </c>
      <c r="AL33" s="49">
        <f>AL34+AL42+AL94</f>
        <v>1.49</v>
      </c>
      <c r="AM33" s="49">
        <f>AM34+AM42+AM94</f>
        <v>7.8300782900000003</v>
      </c>
      <c r="AN33" s="49">
        <f>AN34+AN42+AN94</f>
        <v>0</v>
      </c>
      <c r="AO33" s="49">
        <f>SUM(AP33:AS33)</f>
        <v>17.065801130000004</v>
      </c>
      <c r="AP33" s="49">
        <f>AP34+AP42+AP94</f>
        <v>1.6058011300000001</v>
      </c>
      <c r="AQ33" s="49">
        <f>AQ34+AQ42+AQ94</f>
        <v>15.450000000000001</v>
      </c>
      <c r="AR33" s="49">
        <f>AR34+AR42+AR94</f>
        <v>0.01</v>
      </c>
      <c r="AS33" s="49">
        <f>AS34+AS42+AS94</f>
        <v>0</v>
      </c>
      <c r="AT33" s="49">
        <f>SUM(AU33:AX33)</f>
        <v>9.93</v>
      </c>
      <c r="AU33" s="49">
        <f>AU34+AU42+AU94</f>
        <v>0.63500000000000001</v>
      </c>
      <c r="AV33" s="49">
        <f>AV34+AV42+AV94</f>
        <v>7.5250000000000004</v>
      </c>
      <c r="AW33" s="49">
        <f>AW34+AW42+AW94</f>
        <v>1.77</v>
      </c>
      <c r="AX33" s="49">
        <f>AX34+AX42+AX94</f>
        <v>0</v>
      </c>
      <c r="AY33" s="49">
        <f>SUM(AZ33:BC33)</f>
        <v>45.439938779999999</v>
      </c>
      <c r="AZ33" s="49">
        <f>AZ34+AZ42+AZ94</f>
        <v>1.1465879999999999</v>
      </c>
      <c r="BA33" s="49">
        <f>BA34+BA42+BA94</f>
        <v>44.143350779999999</v>
      </c>
      <c r="BB33" s="49">
        <f>BB34+BB42+BB94</f>
        <v>0.15</v>
      </c>
      <c r="BC33" s="49">
        <f>BC34+BC42+BC94</f>
        <v>0</v>
      </c>
    </row>
    <row r="34" spans="1:55" s="3" customFormat="1" ht="63">
      <c r="A34" s="56" t="s">
        <v>109</v>
      </c>
      <c r="B34" s="57" t="s">
        <v>110</v>
      </c>
      <c r="C34" s="58" t="s">
        <v>80</v>
      </c>
      <c r="D34" s="59">
        <f t="shared" ref="D34:BC34" si="17">D35</f>
        <v>7.18</v>
      </c>
      <c r="E34" s="59">
        <f t="shared" si="17"/>
        <v>6.0968946919999993</v>
      </c>
      <c r="F34" s="59">
        <f t="shared" si="17"/>
        <v>0.77296135599999993</v>
      </c>
      <c r="G34" s="59">
        <f t="shared" si="17"/>
        <v>3.1929333360000003</v>
      </c>
      <c r="H34" s="59">
        <f t="shared" si="17"/>
        <v>2.125</v>
      </c>
      <c r="I34" s="59">
        <f t="shared" si="17"/>
        <v>6.0000000000000001E-3</v>
      </c>
      <c r="J34" s="59">
        <f t="shared" si="17"/>
        <v>0</v>
      </c>
      <c r="K34" s="59">
        <f t="shared" si="17"/>
        <v>0</v>
      </c>
      <c r="L34" s="59">
        <f t="shared" si="17"/>
        <v>0</v>
      </c>
      <c r="M34" s="59">
        <f t="shared" si="17"/>
        <v>0</v>
      </c>
      <c r="N34" s="59">
        <f t="shared" si="17"/>
        <v>0</v>
      </c>
      <c r="O34" s="59">
        <f t="shared" si="17"/>
        <v>3.4362946920000002</v>
      </c>
      <c r="P34" s="59">
        <f t="shared" si="17"/>
        <v>0.40296135599999999</v>
      </c>
      <c r="Q34" s="59">
        <f t="shared" si="17"/>
        <v>3.0333333360000001</v>
      </c>
      <c r="R34" s="59">
        <f t="shared" si="17"/>
        <v>0</v>
      </c>
      <c r="S34" s="59">
        <f t="shared" si="17"/>
        <v>0</v>
      </c>
      <c r="T34" s="59">
        <f t="shared" si="17"/>
        <v>2.125</v>
      </c>
      <c r="U34" s="59">
        <f t="shared" si="17"/>
        <v>0</v>
      </c>
      <c r="V34" s="59">
        <f t="shared" si="17"/>
        <v>0</v>
      </c>
      <c r="W34" s="59">
        <f t="shared" si="17"/>
        <v>2.125</v>
      </c>
      <c r="X34" s="59">
        <f t="shared" si="17"/>
        <v>0</v>
      </c>
      <c r="Y34" s="59">
        <f t="shared" si="17"/>
        <v>0.53</v>
      </c>
      <c r="Z34" s="59">
        <f t="shared" si="17"/>
        <v>0.37</v>
      </c>
      <c r="AA34" s="59">
        <f t="shared" si="17"/>
        <v>0.15959999999999999</v>
      </c>
      <c r="AB34" s="59">
        <f t="shared" si="17"/>
        <v>0</v>
      </c>
      <c r="AC34" s="59">
        <f t="shared" si="17"/>
        <v>6.0000000000000001E-3</v>
      </c>
      <c r="AD34" s="59">
        <f t="shared" si="17"/>
        <v>5.98</v>
      </c>
      <c r="AE34" s="59">
        <f t="shared" si="17"/>
        <v>2.5495011299999999</v>
      </c>
      <c r="AF34" s="59">
        <f t="shared" si="17"/>
        <v>0.64650113000000009</v>
      </c>
      <c r="AG34" s="59">
        <f t="shared" si="17"/>
        <v>0.13300000000000001</v>
      </c>
      <c r="AH34" s="59">
        <f t="shared" si="17"/>
        <v>1.77</v>
      </c>
      <c r="AI34" s="59">
        <f t="shared" si="17"/>
        <v>0</v>
      </c>
      <c r="AJ34" s="59">
        <f t="shared" si="17"/>
        <v>0</v>
      </c>
      <c r="AK34" s="59">
        <f t="shared" si="17"/>
        <v>0</v>
      </c>
      <c r="AL34" s="59">
        <f t="shared" si="17"/>
        <v>0</v>
      </c>
      <c r="AM34" s="59">
        <f t="shared" si="17"/>
        <v>0</v>
      </c>
      <c r="AN34" s="59">
        <f t="shared" si="17"/>
        <v>0</v>
      </c>
      <c r="AO34" s="59">
        <f t="shared" si="17"/>
        <v>0.33580113</v>
      </c>
      <c r="AP34" s="59">
        <f t="shared" si="17"/>
        <v>0.33580113</v>
      </c>
      <c r="AQ34" s="59">
        <f t="shared" si="17"/>
        <v>0</v>
      </c>
      <c r="AR34" s="59">
        <f t="shared" si="17"/>
        <v>0</v>
      </c>
      <c r="AS34" s="59">
        <f t="shared" si="17"/>
        <v>0</v>
      </c>
      <c r="AT34" s="59">
        <f t="shared" si="17"/>
        <v>1.77</v>
      </c>
      <c r="AU34" s="59">
        <f t="shared" si="17"/>
        <v>0</v>
      </c>
      <c r="AV34" s="59">
        <f t="shared" si="17"/>
        <v>0</v>
      </c>
      <c r="AW34" s="59">
        <f t="shared" si="17"/>
        <v>1.77</v>
      </c>
      <c r="AX34" s="59">
        <f t="shared" si="17"/>
        <v>0</v>
      </c>
      <c r="AY34" s="59">
        <f t="shared" si="17"/>
        <v>0.44370000000000004</v>
      </c>
      <c r="AZ34" s="59">
        <f t="shared" si="17"/>
        <v>0.31070000000000003</v>
      </c>
      <c r="BA34" s="59">
        <f t="shared" si="17"/>
        <v>0.13300000000000001</v>
      </c>
      <c r="BB34" s="59">
        <f t="shared" si="17"/>
        <v>0</v>
      </c>
      <c r="BC34" s="59">
        <f t="shared" si="17"/>
        <v>0</v>
      </c>
    </row>
    <row r="35" spans="1:55" s="3" customFormat="1" ht="31.5">
      <c r="A35" s="56" t="s">
        <v>111</v>
      </c>
      <c r="B35" s="57" t="s">
        <v>112</v>
      </c>
      <c r="C35" s="58" t="s">
        <v>80</v>
      </c>
      <c r="D35" s="59">
        <f>SUM(D36:D41)</f>
        <v>7.18</v>
      </c>
      <c r="E35" s="59">
        <f t="shared" ref="E35:BC35" si="18">SUM(E36:E41)</f>
        <v>6.0968946919999993</v>
      </c>
      <c r="F35" s="59">
        <f t="shared" si="18"/>
        <v>0.77296135599999993</v>
      </c>
      <c r="G35" s="59">
        <f t="shared" si="18"/>
        <v>3.1929333360000003</v>
      </c>
      <c r="H35" s="59">
        <f t="shared" si="18"/>
        <v>2.125</v>
      </c>
      <c r="I35" s="59">
        <f t="shared" si="18"/>
        <v>6.0000000000000001E-3</v>
      </c>
      <c r="J35" s="59">
        <f t="shared" si="18"/>
        <v>0</v>
      </c>
      <c r="K35" s="59">
        <f t="shared" si="18"/>
        <v>0</v>
      </c>
      <c r="L35" s="59">
        <f t="shared" si="18"/>
        <v>0</v>
      </c>
      <c r="M35" s="59">
        <f t="shared" si="18"/>
        <v>0</v>
      </c>
      <c r="N35" s="59">
        <f t="shared" si="18"/>
        <v>0</v>
      </c>
      <c r="O35" s="59">
        <f t="shared" si="18"/>
        <v>3.4362946920000002</v>
      </c>
      <c r="P35" s="59">
        <f t="shared" si="18"/>
        <v>0.40296135599999999</v>
      </c>
      <c r="Q35" s="59">
        <f t="shared" si="18"/>
        <v>3.0333333360000001</v>
      </c>
      <c r="R35" s="59">
        <f t="shared" si="18"/>
        <v>0</v>
      </c>
      <c r="S35" s="59">
        <f t="shared" si="18"/>
        <v>0</v>
      </c>
      <c r="T35" s="59">
        <f t="shared" si="18"/>
        <v>2.125</v>
      </c>
      <c r="U35" s="59">
        <f t="shared" si="18"/>
        <v>0</v>
      </c>
      <c r="V35" s="59">
        <f t="shared" si="18"/>
        <v>0</v>
      </c>
      <c r="W35" s="59">
        <f t="shared" si="18"/>
        <v>2.125</v>
      </c>
      <c r="X35" s="59">
        <f t="shared" si="18"/>
        <v>0</v>
      </c>
      <c r="Y35" s="59">
        <f t="shared" si="18"/>
        <v>0.53</v>
      </c>
      <c r="Z35" s="59">
        <f t="shared" si="18"/>
        <v>0.37</v>
      </c>
      <c r="AA35" s="59">
        <f t="shared" si="18"/>
        <v>0.15959999999999999</v>
      </c>
      <c r="AB35" s="59">
        <f t="shared" si="18"/>
        <v>0</v>
      </c>
      <c r="AC35" s="59">
        <f t="shared" si="18"/>
        <v>6.0000000000000001E-3</v>
      </c>
      <c r="AD35" s="59">
        <f t="shared" si="18"/>
        <v>5.98</v>
      </c>
      <c r="AE35" s="59">
        <f t="shared" si="18"/>
        <v>2.5495011299999999</v>
      </c>
      <c r="AF35" s="59">
        <f t="shared" si="18"/>
        <v>0.64650113000000009</v>
      </c>
      <c r="AG35" s="59">
        <f t="shared" si="18"/>
        <v>0.13300000000000001</v>
      </c>
      <c r="AH35" s="59">
        <f t="shared" si="18"/>
        <v>1.77</v>
      </c>
      <c r="AI35" s="59">
        <f t="shared" si="18"/>
        <v>0</v>
      </c>
      <c r="AJ35" s="59">
        <f t="shared" si="18"/>
        <v>0</v>
      </c>
      <c r="AK35" s="59">
        <f t="shared" si="18"/>
        <v>0</v>
      </c>
      <c r="AL35" s="59">
        <f t="shared" si="18"/>
        <v>0</v>
      </c>
      <c r="AM35" s="59">
        <f t="shared" si="18"/>
        <v>0</v>
      </c>
      <c r="AN35" s="59">
        <f t="shared" si="18"/>
        <v>0</v>
      </c>
      <c r="AO35" s="59">
        <f t="shared" si="18"/>
        <v>0.33580113</v>
      </c>
      <c r="AP35" s="59">
        <f t="shared" si="18"/>
        <v>0.33580113</v>
      </c>
      <c r="AQ35" s="59">
        <f t="shared" si="18"/>
        <v>0</v>
      </c>
      <c r="AR35" s="59">
        <f t="shared" si="18"/>
        <v>0</v>
      </c>
      <c r="AS35" s="59">
        <f t="shared" si="18"/>
        <v>0</v>
      </c>
      <c r="AT35" s="59">
        <f t="shared" si="18"/>
        <v>1.77</v>
      </c>
      <c r="AU35" s="59">
        <f t="shared" si="18"/>
        <v>0</v>
      </c>
      <c r="AV35" s="59">
        <f t="shared" si="18"/>
        <v>0</v>
      </c>
      <c r="AW35" s="59">
        <f t="shared" si="18"/>
        <v>1.77</v>
      </c>
      <c r="AX35" s="59">
        <f t="shared" si="18"/>
        <v>0</v>
      </c>
      <c r="AY35" s="59">
        <f t="shared" si="18"/>
        <v>0.44370000000000004</v>
      </c>
      <c r="AZ35" s="59">
        <f t="shared" si="18"/>
        <v>0.31070000000000003</v>
      </c>
      <c r="BA35" s="59">
        <f t="shared" si="18"/>
        <v>0.13300000000000001</v>
      </c>
      <c r="BB35" s="59">
        <f t="shared" si="18"/>
        <v>0</v>
      </c>
      <c r="BC35" s="59">
        <f t="shared" si="18"/>
        <v>0</v>
      </c>
    </row>
    <row r="36" spans="1:55" s="3" customFormat="1">
      <c r="A36" s="2" t="s">
        <v>113</v>
      </c>
      <c r="B36" s="35" t="s">
        <v>376</v>
      </c>
      <c r="C36" s="35" t="s">
        <v>377</v>
      </c>
      <c r="D36" s="1">
        <v>0.57999999999999996</v>
      </c>
      <c r="E36" s="1">
        <f t="shared" ref="E36" si="19">SUM(F36:I36)</f>
        <v>0.40296135599999999</v>
      </c>
      <c r="F36" s="1">
        <f t="shared" ref="F36:I36" si="20">K36+P36+U36+Z36</f>
        <v>0.40296135599999999</v>
      </c>
      <c r="G36" s="1">
        <f t="shared" si="20"/>
        <v>0</v>
      </c>
      <c r="H36" s="1">
        <f t="shared" si="20"/>
        <v>0</v>
      </c>
      <c r="I36" s="1">
        <f t="shared" si="20"/>
        <v>0</v>
      </c>
      <c r="J36" s="1">
        <f t="shared" ref="J36:J41" si="21">SUM(K36:N36)</f>
        <v>0</v>
      </c>
      <c r="K36" s="1">
        <v>0</v>
      </c>
      <c r="L36" s="1">
        <v>0</v>
      </c>
      <c r="M36" s="1">
        <v>0</v>
      </c>
      <c r="N36" s="1">
        <v>0</v>
      </c>
      <c r="O36" s="1">
        <f t="shared" ref="O36:O41" si="22">SUM(P36:S36)</f>
        <v>0.40296135599999999</v>
      </c>
      <c r="P36" s="1">
        <v>0.40296135599999999</v>
      </c>
      <c r="Q36" s="1">
        <v>0</v>
      </c>
      <c r="R36" s="1">
        <v>0</v>
      </c>
      <c r="S36" s="1">
        <v>0</v>
      </c>
      <c r="T36" s="1">
        <f t="shared" ref="T36:T41" si="23">SUM(U36:X36)</f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39">
        <v>0.48</v>
      </c>
      <c r="AE36" s="1">
        <f t="shared" ref="AE36:AI41" si="24">AJ36+AO36+AT36+AY36</f>
        <v>0</v>
      </c>
      <c r="AF36" s="1">
        <f t="shared" si="24"/>
        <v>0</v>
      </c>
      <c r="AG36" s="1">
        <f t="shared" si="24"/>
        <v>0</v>
      </c>
      <c r="AH36" s="1">
        <f t="shared" si="24"/>
        <v>0</v>
      </c>
      <c r="AI36" s="1">
        <f t="shared" si="24"/>
        <v>0</v>
      </c>
      <c r="AJ36" s="1">
        <f t="shared" ref="AJ36:AJ41" si="25">SUM(AK36:AN36)</f>
        <v>0</v>
      </c>
      <c r="AK36" s="1">
        <v>0</v>
      </c>
      <c r="AL36" s="1">
        <v>0</v>
      </c>
      <c r="AM36" s="1">
        <v>0</v>
      </c>
      <c r="AN36" s="1">
        <v>0</v>
      </c>
      <c r="AO36" s="1">
        <f t="shared" ref="AO36:AO41" si="26">SUM(AP36:AS36)</f>
        <v>0</v>
      </c>
      <c r="AP36" s="1">
        <v>0</v>
      </c>
      <c r="AQ36" s="1">
        <v>0</v>
      </c>
      <c r="AR36" s="1">
        <v>0</v>
      </c>
      <c r="AS36" s="1">
        <v>0</v>
      </c>
      <c r="AT36" s="1">
        <f t="shared" ref="AT36:AT41" si="27">SUM(AU36:AX36)</f>
        <v>0</v>
      </c>
      <c r="AU36" s="1">
        <v>0</v>
      </c>
      <c r="AV36" s="1">
        <v>0</v>
      </c>
      <c r="AW36" s="1">
        <v>0</v>
      </c>
      <c r="AX36" s="1">
        <v>0</v>
      </c>
      <c r="AY36" s="1">
        <f>SUM(AZ36:BC36)</f>
        <v>0</v>
      </c>
      <c r="AZ36" s="1">
        <v>0</v>
      </c>
      <c r="BA36" s="1">
        <v>0</v>
      </c>
      <c r="BB36" s="1">
        <v>0</v>
      </c>
      <c r="BC36" s="1">
        <v>0</v>
      </c>
    </row>
    <row r="37" spans="1:55" s="3" customFormat="1" ht="47.25">
      <c r="A37" s="2" t="s">
        <v>114</v>
      </c>
      <c r="B37" s="40" t="s">
        <v>115</v>
      </c>
      <c r="C37" s="40" t="s">
        <v>116</v>
      </c>
      <c r="D37" s="1">
        <v>6.6</v>
      </c>
      <c r="E37" s="1">
        <f t="shared" ref="E37:E41" si="28">SUM(F37:I37)</f>
        <v>6.0000000000000001E-3</v>
      </c>
      <c r="F37" s="1">
        <f t="shared" ref="F37:F41" si="29">K37+P37+U37+Z37</f>
        <v>0</v>
      </c>
      <c r="G37" s="1">
        <f t="shared" ref="G37:G41" si="30">L37+Q37+V37+AA37</f>
        <v>0</v>
      </c>
      <c r="H37" s="1">
        <f t="shared" ref="H37:H41" si="31">M37+R37+W37+AB37</f>
        <v>0</v>
      </c>
      <c r="I37" s="1">
        <f t="shared" ref="I37:I41" si="32">N37+S37+X37+AC37</f>
        <v>6.0000000000000001E-3</v>
      </c>
      <c r="J37" s="1">
        <f t="shared" si="21"/>
        <v>0</v>
      </c>
      <c r="K37" s="1">
        <v>0</v>
      </c>
      <c r="L37" s="1">
        <v>0</v>
      </c>
      <c r="M37" s="1">
        <v>0</v>
      </c>
      <c r="N37" s="1">
        <v>0</v>
      </c>
      <c r="O37" s="1">
        <f t="shared" si="22"/>
        <v>0</v>
      </c>
      <c r="P37" s="1">
        <v>0</v>
      </c>
      <c r="Q37" s="1">
        <v>0</v>
      </c>
      <c r="R37" s="1">
        <v>0</v>
      </c>
      <c r="S37" s="1">
        <v>0</v>
      </c>
      <c r="T37" s="1">
        <f t="shared" si="23"/>
        <v>0</v>
      </c>
      <c r="U37" s="1">
        <v>0</v>
      </c>
      <c r="V37" s="1">
        <v>0</v>
      </c>
      <c r="W37" s="1">
        <v>0</v>
      </c>
      <c r="X37" s="1">
        <v>0</v>
      </c>
      <c r="Y37" s="1">
        <v>5.0000000000000001E-3</v>
      </c>
      <c r="Z37" s="1">
        <v>0</v>
      </c>
      <c r="AA37" s="1">
        <v>0</v>
      </c>
      <c r="AB37" s="1">
        <v>0</v>
      </c>
      <c r="AC37" s="1">
        <v>6.0000000000000001E-3</v>
      </c>
      <c r="AD37" s="1">
        <v>5.5</v>
      </c>
      <c r="AE37" s="1">
        <f t="shared" si="24"/>
        <v>0.34080113000000001</v>
      </c>
      <c r="AF37" s="1">
        <f t="shared" si="24"/>
        <v>0.34080113000000001</v>
      </c>
      <c r="AG37" s="1">
        <f t="shared" si="24"/>
        <v>0</v>
      </c>
      <c r="AH37" s="1">
        <f t="shared" si="24"/>
        <v>0</v>
      </c>
      <c r="AI37" s="1">
        <f t="shared" si="24"/>
        <v>0</v>
      </c>
      <c r="AJ37" s="1">
        <f t="shared" si="25"/>
        <v>0</v>
      </c>
      <c r="AK37" s="1">
        <v>0</v>
      </c>
      <c r="AL37" s="1">
        <v>0</v>
      </c>
      <c r="AM37" s="1">
        <v>0</v>
      </c>
      <c r="AN37" s="1">
        <v>0</v>
      </c>
      <c r="AO37" s="1">
        <f t="shared" si="26"/>
        <v>0.33580113</v>
      </c>
      <c r="AP37" s="1">
        <v>0.33580113</v>
      </c>
      <c r="AQ37" s="1">
        <v>0</v>
      </c>
      <c r="AR37" s="1">
        <v>0</v>
      </c>
      <c r="AS37" s="1">
        <v>0</v>
      </c>
      <c r="AT37" s="1">
        <f t="shared" si="27"/>
        <v>0</v>
      </c>
      <c r="AU37" s="1">
        <v>0</v>
      </c>
      <c r="AV37" s="1">
        <v>0</v>
      </c>
      <c r="AW37" s="1">
        <v>0</v>
      </c>
      <c r="AX37" s="1">
        <v>0</v>
      </c>
      <c r="AY37" s="1">
        <f>SUM(AZ37:BC37)</f>
        <v>5.0000000000000001E-3</v>
      </c>
      <c r="AZ37" s="1">
        <f>5000/1000000</f>
        <v>5.0000000000000001E-3</v>
      </c>
      <c r="BA37" s="1">
        <v>0</v>
      </c>
      <c r="BB37" s="1">
        <v>0</v>
      </c>
      <c r="BC37" s="1">
        <v>0</v>
      </c>
    </row>
    <row r="38" spans="1:55" s="3" customFormat="1" ht="63">
      <c r="A38" s="2" t="s">
        <v>117</v>
      </c>
      <c r="B38" s="60" t="s">
        <v>118</v>
      </c>
      <c r="C38" s="61" t="s">
        <v>119</v>
      </c>
      <c r="D38" s="1" t="s">
        <v>94</v>
      </c>
      <c r="E38" s="1">
        <f t="shared" si="28"/>
        <v>0</v>
      </c>
      <c r="F38" s="1">
        <f t="shared" si="29"/>
        <v>0</v>
      </c>
      <c r="G38" s="1">
        <f t="shared" si="30"/>
        <v>0</v>
      </c>
      <c r="H38" s="1">
        <f t="shared" si="31"/>
        <v>0</v>
      </c>
      <c r="I38" s="1">
        <f t="shared" si="32"/>
        <v>0</v>
      </c>
      <c r="J38" s="1">
        <f t="shared" si="21"/>
        <v>0</v>
      </c>
      <c r="K38" s="1">
        <v>0</v>
      </c>
      <c r="L38" s="1">
        <v>0</v>
      </c>
      <c r="M38" s="1">
        <v>0</v>
      </c>
      <c r="N38" s="1">
        <v>0</v>
      </c>
      <c r="O38" s="1">
        <f t="shared" si="22"/>
        <v>0</v>
      </c>
      <c r="P38" s="1">
        <v>0</v>
      </c>
      <c r="Q38" s="1">
        <v>0</v>
      </c>
      <c r="R38" s="1">
        <v>0</v>
      </c>
      <c r="S38" s="1">
        <v>0</v>
      </c>
      <c r="T38" s="1">
        <f t="shared" si="23"/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 t="s">
        <v>94</v>
      </c>
      <c r="AE38" s="1">
        <f t="shared" si="24"/>
        <v>0</v>
      </c>
      <c r="AF38" s="1">
        <f t="shared" si="24"/>
        <v>0</v>
      </c>
      <c r="AG38" s="1">
        <f t="shared" si="24"/>
        <v>0</v>
      </c>
      <c r="AH38" s="1">
        <f t="shared" si="24"/>
        <v>0</v>
      </c>
      <c r="AI38" s="1">
        <f t="shared" si="24"/>
        <v>0</v>
      </c>
      <c r="AJ38" s="1">
        <f t="shared" si="25"/>
        <v>0</v>
      </c>
      <c r="AK38" s="1">
        <v>0</v>
      </c>
      <c r="AL38" s="1">
        <v>0</v>
      </c>
      <c r="AM38" s="1">
        <v>0</v>
      </c>
      <c r="AN38" s="1">
        <v>0</v>
      </c>
      <c r="AO38" s="1">
        <f t="shared" si="26"/>
        <v>0</v>
      </c>
      <c r="AP38" s="1">
        <v>0</v>
      </c>
      <c r="AQ38" s="1">
        <v>0</v>
      </c>
      <c r="AR38" s="1">
        <v>0</v>
      </c>
      <c r="AS38" s="1">
        <v>0</v>
      </c>
      <c r="AT38" s="1">
        <f t="shared" si="27"/>
        <v>0</v>
      </c>
      <c r="AU38" s="1">
        <v>0</v>
      </c>
      <c r="AV38" s="1">
        <v>0</v>
      </c>
      <c r="AW38" s="1">
        <v>0</v>
      </c>
      <c r="AX38" s="1">
        <v>0</v>
      </c>
      <c r="AY38" s="1">
        <f t="shared" ref="AY38:AY41" si="33">SUM(AZ38:BC38)</f>
        <v>0</v>
      </c>
      <c r="AZ38" s="1">
        <v>0</v>
      </c>
      <c r="BA38" s="1">
        <v>0</v>
      </c>
      <c r="BB38" s="1">
        <v>0</v>
      </c>
      <c r="BC38" s="1">
        <v>0</v>
      </c>
    </row>
    <row r="39" spans="1:55" s="3" customFormat="1" ht="63">
      <c r="A39" s="2" t="s">
        <v>120</v>
      </c>
      <c r="B39" s="60" t="s">
        <v>121</v>
      </c>
      <c r="C39" s="61" t="s">
        <v>122</v>
      </c>
      <c r="D39" s="1" t="s">
        <v>94</v>
      </c>
      <c r="E39" s="1">
        <f t="shared" si="28"/>
        <v>0</v>
      </c>
      <c r="F39" s="1">
        <f t="shared" si="29"/>
        <v>0</v>
      </c>
      <c r="G39" s="1">
        <f t="shared" si="30"/>
        <v>0</v>
      </c>
      <c r="H39" s="1">
        <f t="shared" si="31"/>
        <v>0</v>
      </c>
      <c r="I39" s="1">
        <f t="shared" si="32"/>
        <v>0</v>
      </c>
      <c r="J39" s="1">
        <f t="shared" si="21"/>
        <v>0</v>
      </c>
      <c r="K39" s="1">
        <v>0</v>
      </c>
      <c r="L39" s="1">
        <v>0</v>
      </c>
      <c r="M39" s="1">
        <v>0</v>
      </c>
      <c r="N39" s="1">
        <v>0</v>
      </c>
      <c r="O39" s="1">
        <f t="shared" si="22"/>
        <v>0</v>
      </c>
      <c r="P39" s="1">
        <v>0</v>
      </c>
      <c r="Q39" s="1">
        <v>0</v>
      </c>
      <c r="R39" s="1">
        <v>0</v>
      </c>
      <c r="S39" s="1">
        <v>0</v>
      </c>
      <c r="T39" s="1">
        <f t="shared" si="23"/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 t="s">
        <v>94</v>
      </c>
      <c r="AE39" s="1">
        <f t="shared" si="24"/>
        <v>0</v>
      </c>
      <c r="AF39" s="1">
        <f t="shared" si="24"/>
        <v>0</v>
      </c>
      <c r="AG39" s="1">
        <f t="shared" si="24"/>
        <v>0</v>
      </c>
      <c r="AH39" s="1">
        <f t="shared" si="24"/>
        <v>0</v>
      </c>
      <c r="AI39" s="1">
        <f t="shared" si="24"/>
        <v>0</v>
      </c>
      <c r="AJ39" s="1">
        <f t="shared" si="25"/>
        <v>0</v>
      </c>
      <c r="AK39" s="1">
        <v>0</v>
      </c>
      <c r="AL39" s="1">
        <v>0</v>
      </c>
      <c r="AM39" s="1">
        <v>0</v>
      </c>
      <c r="AN39" s="1">
        <v>0</v>
      </c>
      <c r="AO39" s="1">
        <f t="shared" si="26"/>
        <v>0</v>
      </c>
      <c r="AP39" s="1">
        <v>0</v>
      </c>
      <c r="AQ39" s="1">
        <v>0</v>
      </c>
      <c r="AR39" s="1">
        <v>0</v>
      </c>
      <c r="AS39" s="1">
        <v>0</v>
      </c>
      <c r="AT39" s="1">
        <f t="shared" si="27"/>
        <v>0</v>
      </c>
      <c r="AU39" s="1">
        <v>0</v>
      </c>
      <c r="AV39" s="1">
        <v>0</v>
      </c>
      <c r="AW39" s="1">
        <v>0</v>
      </c>
      <c r="AX39" s="1">
        <v>0</v>
      </c>
      <c r="AY39" s="1">
        <f t="shared" si="33"/>
        <v>0</v>
      </c>
      <c r="AZ39" s="1">
        <v>0</v>
      </c>
      <c r="BA39" s="1">
        <v>0</v>
      </c>
      <c r="BB39" s="1">
        <v>0</v>
      </c>
      <c r="BC39" s="1">
        <v>0</v>
      </c>
    </row>
    <row r="40" spans="1:55" s="3" customFormat="1" ht="78.75">
      <c r="A40" s="2" t="s">
        <v>123</v>
      </c>
      <c r="B40" s="62" t="s">
        <v>365</v>
      </c>
      <c r="C40" s="2" t="s">
        <v>366</v>
      </c>
      <c r="D40" s="1" t="s">
        <v>94</v>
      </c>
      <c r="E40" s="1">
        <f t="shared" si="28"/>
        <v>2.6545999999999998</v>
      </c>
      <c r="F40" s="1">
        <f t="shared" si="29"/>
        <v>0.37</v>
      </c>
      <c r="G40" s="1">
        <f t="shared" si="30"/>
        <v>0.15959999999999999</v>
      </c>
      <c r="H40" s="1">
        <f t="shared" si="31"/>
        <v>2.125</v>
      </c>
      <c r="I40" s="1">
        <f t="shared" si="32"/>
        <v>0</v>
      </c>
      <c r="J40" s="1">
        <f t="shared" si="21"/>
        <v>0</v>
      </c>
      <c r="K40" s="1">
        <v>0</v>
      </c>
      <c r="L40" s="1">
        <v>0</v>
      </c>
      <c r="M40" s="1">
        <v>0</v>
      </c>
      <c r="N40" s="1">
        <v>0</v>
      </c>
      <c r="O40" s="1">
        <f t="shared" si="22"/>
        <v>0</v>
      </c>
      <c r="P40" s="1">
        <v>0</v>
      </c>
      <c r="Q40" s="1">
        <v>0</v>
      </c>
      <c r="R40" s="1">
        <v>0</v>
      </c>
      <c r="S40" s="1">
        <v>0</v>
      </c>
      <c r="T40" s="1">
        <f t="shared" si="23"/>
        <v>2.125</v>
      </c>
      <c r="U40" s="1">
        <v>0</v>
      </c>
      <c r="V40" s="1">
        <v>0</v>
      </c>
      <c r="W40" s="1">
        <v>2.125</v>
      </c>
      <c r="X40" s="1">
        <v>0</v>
      </c>
      <c r="Y40" s="1">
        <v>0.52500000000000002</v>
      </c>
      <c r="Z40" s="1">
        <v>0.37</v>
      </c>
      <c r="AA40" s="1">
        <v>0.15959999999999999</v>
      </c>
      <c r="AB40" s="1">
        <v>0</v>
      </c>
      <c r="AC40" s="1">
        <v>0</v>
      </c>
      <c r="AD40" s="1" t="s">
        <v>94</v>
      </c>
      <c r="AE40" s="1">
        <f>AJ40+AO40+AT40+AY40</f>
        <v>2.2086999999999999</v>
      </c>
      <c r="AF40" s="1">
        <f>AK40+AP40+AU40+AZ40</f>
        <v>0.30570000000000003</v>
      </c>
      <c r="AG40" s="1">
        <f>AL40+AQ40+AV40+BA40</f>
        <v>0.13300000000000001</v>
      </c>
      <c r="AH40" s="1">
        <f>AM40+AR40+AW40+BB40</f>
        <v>1.77</v>
      </c>
      <c r="AI40" s="1">
        <f>AN40+AS40+AX40+BC40</f>
        <v>0</v>
      </c>
      <c r="AJ40" s="1">
        <f t="shared" si="25"/>
        <v>0</v>
      </c>
      <c r="AK40" s="1">
        <v>0</v>
      </c>
      <c r="AL40" s="1">
        <v>0</v>
      </c>
      <c r="AM40" s="1">
        <v>0</v>
      </c>
      <c r="AN40" s="1">
        <v>0</v>
      </c>
      <c r="AO40" s="1">
        <f t="shared" si="26"/>
        <v>0</v>
      </c>
      <c r="AP40" s="1">
        <v>0</v>
      </c>
      <c r="AQ40" s="1">
        <v>0</v>
      </c>
      <c r="AR40" s="1">
        <v>0</v>
      </c>
      <c r="AS40" s="1">
        <v>0</v>
      </c>
      <c r="AT40" s="1">
        <f t="shared" si="27"/>
        <v>1.77</v>
      </c>
      <c r="AU40" s="1">
        <v>0</v>
      </c>
      <c r="AV40" s="1">
        <v>0</v>
      </c>
      <c r="AW40" s="1">
        <v>1.77</v>
      </c>
      <c r="AX40" s="1">
        <v>0</v>
      </c>
      <c r="AY40" s="1">
        <f t="shared" si="33"/>
        <v>0.43870000000000003</v>
      </c>
      <c r="AZ40" s="1">
        <v>0.30570000000000003</v>
      </c>
      <c r="BA40" s="1">
        <v>0.13300000000000001</v>
      </c>
      <c r="BB40" s="1">
        <v>0</v>
      </c>
      <c r="BC40" s="1">
        <v>0</v>
      </c>
    </row>
    <row r="41" spans="1:55" s="3" customFormat="1" ht="94.5">
      <c r="A41" s="2" t="s">
        <v>367</v>
      </c>
      <c r="B41" s="62" t="s">
        <v>124</v>
      </c>
      <c r="C41" s="2" t="s">
        <v>125</v>
      </c>
      <c r="D41" s="1" t="s">
        <v>94</v>
      </c>
      <c r="E41" s="1">
        <f t="shared" si="28"/>
        <v>3.0333333360000001</v>
      </c>
      <c r="F41" s="1">
        <f t="shared" si="29"/>
        <v>0</v>
      </c>
      <c r="G41" s="1">
        <f t="shared" si="30"/>
        <v>3.0333333360000001</v>
      </c>
      <c r="H41" s="1">
        <f t="shared" si="31"/>
        <v>0</v>
      </c>
      <c r="I41" s="1">
        <f t="shared" si="32"/>
        <v>0</v>
      </c>
      <c r="J41" s="1">
        <f t="shared" si="21"/>
        <v>0</v>
      </c>
      <c r="K41" s="1">
        <v>0</v>
      </c>
      <c r="L41" s="1">
        <v>0</v>
      </c>
      <c r="M41" s="1">
        <v>0</v>
      </c>
      <c r="N41" s="1">
        <v>0</v>
      </c>
      <c r="O41" s="1">
        <f t="shared" si="22"/>
        <v>3.0333333360000001</v>
      </c>
      <c r="P41" s="1">
        <v>0</v>
      </c>
      <c r="Q41" s="1">
        <v>3.0333333360000001</v>
      </c>
      <c r="R41" s="1">
        <v>0</v>
      </c>
      <c r="S41" s="1">
        <v>0</v>
      </c>
      <c r="T41" s="1">
        <f t="shared" si="23"/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 t="s">
        <v>94</v>
      </c>
      <c r="AE41" s="1">
        <f t="shared" si="24"/>
        <v>0</v>
      </c>
      <c r="AF41" s="1">
        <f t="shared" si="24"/>
        <v>0</v>
      </c>
      <c r="AG41" s="1">
        <f t="shared" si="24"/>
        <v>0</v>
      </c>
      <c r="AH41" s="1">
        <f t="shared" si="24"/>
        <v>0</v>
      </c>
      <c r="AI41" s="1">
        <f t="shared" si="24"/>
        <v>0</v>
      </c>
      <c r="AJ41" s="1">
        <f t="shared" si="25"/>
        <v>0</v>
      </c>
      <c r="AK41" s="1">
        <v>0</v>
      </c>
      <c r="AL41" s="1">
        <v>0</v>
      </c>
      <c r="AM41" s="1">
        <v>0</v>
      </c>
      <c r="AN41" s="1">
        <v>0</v>
      </c>
      <c r="AO41" s="1">
        <f t="shared" si="26"/>
        <v>0</v>
      </c>
      <c r="AP41" s="1">
        <v>0</v>
      </c>
      <c r="AQ41" s="1">
        <v>0</v>
      </c>
      <c r="AR41" s="1">
        <v>0</v>
      </c>
      <c r="AS41" s="1">
        <v>0</v>
      </c>
      <c r="AT41" s="1">
        <f t="shared" si="27"/>
        <v>0</v>
      </c>
      <c r="AU41" s="1">
        <v>0</v>
      </c>
      <c r="AV41" s="1">
        <v>0</v>
      </c>
      <c r="AW41" s="1">
        <v>0</v>
      </c>
      <c r="AX41" s="1">
        <v>0</v>
      </c>
      <c r="AY41" s="1">
        <f t="shared" si="33"/>
        <v>0</v>
      </c>
      <c r="AZ41" s="1">
        <v>0</v>
      </c>
      <c r="BA41" s="1">
        <v>0</v>
      </c>
      <c r="BB41" s="1">
        <v>0</v>
      </c>
      <c r="BC41" s="1">
        <v>0</v>
      </c>
    </row>
    <row r="42" spans="1:55" s="3" customFormat="1" ht="47.25">
      <c r="A42" s="42" t="s">
        <v>126</v>
      </c>
      <c r="B42" s="50" t="s">
        <v>127</v>
      </c>
      <c r="C42" s="42" t="s">
        <v>80</v>
      </c>
      <c r="D42" s="49">
        <f t="shared" ref="D42:BC42" si="34">D43</f>
        <v>49.507329999999996</v>
      </c>
      <c r="E42" s="49">
        <f t="shared" si="34"/>
        <v>67.031999999999996</v>
      </c>
      <c r="F42" s="49">
        <f t="shared" si="34"/>
        <v>4.2371999999999987</v>
      </c>
      <c r="G42" s="49">
        <f t="shared" si="34"/>
        <v>62.789599999999993</v>
      </c>
      <c r="H42" s="49">
        <f t="shared" si="34"/>
        <v>0</v>
      </c>
      <c r="I42" s="49">
        <f t="shared" si="34"/>
        <v>0</v>
      </c>
      <c r="J42" s="49">
        <f t="shared" si="34"/>
        <v>1.5639999999999998</v>
      </c>
      <c r="K42" s="49">
        <f t="shared" si="34"/>
        <v>0.56000000000000005</v>
      </c>
      <c r="L42" s="49">
        <f t="shared" si="34"/>
        <v>1.004</v>
      </c>
      <c r="M42" s="49">
        <f t="shared" si="34"/>
        <v>0</v>
      </c>
      <c r="N42" s="49">
        <f t="shared" si="34"/>
        <v>0</v>
      </c>
      <c r="O42" s="49">
        <f t="shared" si="34"/>
        <v>18.564</v>
      </c>
      <c r="P42" s="49">
        <f t="shared" si="34"/>
        <v>1.9200000000000002</v>
      </c>
      <c r="Q42" s="49">
        <f t="shared" si="34"/>
        <v>16.644000000000002</v>
      </c>
      <c r="R42" s="49">
        <f t="shared" si="34"/>
        <v>0</v>
      </c>
      <c r="S42" s="49">
        <f t="shared" si="34"/>
        <v>0</v>
      </c>
      <c r="T42" s="49">
        <f t="shared" si="34"/>
        <v>33.229999999999997</v>
      </c>
      <c r="U42" s="49">
        <f t="shared" si="34"/>
        <v>0.76</v>
      </c>
      <c r="V42" s="49">
        <f t="shared" si="34"/>
        <v>32.47</v>
      </c>
      <c r="W42" s="49">
        <f t="shared" si="34"/>
        <v>0</v>
      </c>
      <c r="X42" s="49">
        <f t="shared" si="34"/>
        <v>0</v>
      </c>
      <c r="Y42" s="49">
        <f t="shared" si="34"/>
        <v>13.673999999999999</v>
      </c>
      <c r="Z42" s="49">
        <f t="shared" si="34"/>
        <v>0.99719999999999998</v>
      </c>
      <c r="AA42" s="49">
        <f t="shared" si="34"/>
        <v>12.6716</v>
      </c>
      <c r="AB42" s="49">
        <f t="shared" si="34"/>
        <v>0</v>
      </c>
      <c r="AC42" s="49">
        <f t="shared" si="34"/>
        <v>0</v>
      </c>
      <c r="AD42" s="49">
        <f t="shared" si="34"/>
        <v>52.859999999999985</v>
      </c>
      <c r="AE42" s="49">
        <f t="shared" si="34"/>
        <v>71.706238779999993</v>
      </c>
      <c r="AF42" s="49">
        <f t="shared" si="34"/>
        <v>3.220888</v>
      </c>
      <c r="AG42" s="49">
        <f t="shared" si="34"/>
        <v>68.475350779999985</v>
      </c>
      <c r="AH42" s="49">
        <f t="shared" si="34"/>
        <v>0.01</v>
      </c>
      <c r="AI42" s="49">
        <f t="shared" si="34"/>
        <v>0</v>
      </c>
      <c r="AJ42" s="49">
        <f t="shared" si="34"/>
        <v>1.97</v>
      </c>
      <c r="AK42" s="49">
        <f t="shared" si="34"/>
        <v>0.48000000000000009</v>
      </c>
      <c r="AL42" s="49">
        <f t="shared" si="34"/>
        <v>1.49</v>
      </c>
      <c r="AM42" s="49">
        <f t="shared" si="34"/>
        <v>0</v>
      </c>
      <c r="AN42" s="49">
        <f t="shared" si="34"/>
        <v>0</v>
      </c>
      <c r="AO42" s="49">
        <f t="shared" si="34"/>
        <v>16.729999999999997</v>
      </c>
      <c r="AP42" s="49">
        <f t="shared" si="34"/>
        <v>1.2700000000000002</v>
      </c>
      <c r="AQ42" s="49">
        <f t="shared" si="34"/>
        <v>15.450000000000001</v>
      </c>
      <c r="AR42" s="49">
        <f t="shared" si="34"/>
        <v>0.01</v>
      </c>
      <c r="AS42" s="49">
        <f t="shared" si="34"/>
        <v>0</v>
      </c>
      <c r="AT42" s="49">
        <f t="shared" si="34"/>
        <v>8.16</v>
      </c>
      <c r="AU42" s="49">
        <f t="shared" si="34"/>
        <v>0.63500000000000001</v>
      </c>
      <c r="AV42" s="49">
        <f t="shared" si="34"/>
        <v>7.5250000000000004</v>
      </c>
      <c r="AW42" s="49">
        <f t="shared" si="34"/>
        <v>0</v>
      </c>
      <c r="AX42" s="49">
        <f t="shared" si="34"/>
        <v>0</v>
      </c>
      <c r="AY42" s="49">
        <f t="shared" si="34"/>
        <v>44.84623878</v>
      </c>
      <c r="AZ42" s="49">
        <f t="shared" si="34"/>
        <v>0.83588799999999996</v>
      </c>
      <c r="BA42" s="49">
        <f t="shared" si="34"/>
        <v>44.010350779999996</v>
      </c>
      <c r="BB42" s="49">
        <f t="shared" si="34"/>
        <v>0</v>
      </c>
      <c r="BC42" s="49">
        <f t="shared" si="34"/>
        <v>0</v>
      </c>
    </row>
    <row r="43" spans="1:55" s="3" customFormat="1" ht="31.5">
      <c r="A43" s="56" t="s">
        <v>128</v>
      </c>
      <c r="B43" s="57" t="s">
        <v>129</v>
      </c>
      <c r="C43" s="56" t="s">
        <v>80</v>
      </c>
      <c r="D43" s="49">
        <f t="shared" ref="D43:AI43" si="35">SUM(D44:D93)</f>
        <v>49.507329999999996</v>
      </c>
      <c r="E43" s="49">
        <f t="shared" si="35"/>
        <v>67.031999999999996</v>
      </c>
      <c r="F43" s="49">
        <f t="shared" si="35"/>
        <v>4.2371999999999987</v>
      </c>
      <c r="G43" s="49">
        <f t="shared" si="35"/>
        <v>62.789599999999993</v>
      </c>
      <c r="H43" s="49">
        <f t="shared" si="35"/>
        <v>0</v>
      </c>
      <c r="I43" s="49">
        <f t="shared" si="35"/>
        <v>0</v>
      </c>
      <c r="J43" s="49">
        <f t="shared" si="35"/>
        <v>1.5639999999999998</v>
      </c>
      <c r="K43" s="49">
        <f t="shared" si="35"/>
        <v>0.56000000000000005</v>
      </c>
      <c r="L43" s="49">
        <f t="shared" si="35"/>
        <v>1.004</v>
      </c>
      <c r="M43" s="49">
        <f t="shared" si="35"/>
        <v>0</v>
      </c>
      <c r="N43" s="49">
        <f t="shared" si="35"/>
        <v>0</v>
      </c>
      <c r="O43" s="49">
        <f t="shared" si="35"/>
        <v>18.564</v>
      </c>
      <c r="P43" s="49">
        <f t="shared" si="35"/>
        <v>1.9200000000000002</v>
      </c>
      <c r="Q43" s="49">
        <f t="shared" si="35"/>
        <v>16.644000000000002</v>
      </c>
      <c r="R43" s="49">
        <f t="shared" si="35"/>
        <v>0</v>
      </c>
      <c r="S43" s="49">
        <f t="shared" si="35"/>
        <v>0</v>
      </c>
      <c r="T43" s="49">
        <f t="shared" si="35"/>
        <v>33.229999999999997</v>
      </c>
      <c r="U43" s="49">
        <f t="shared" si="35"/>
        <v>0.76</v>
      </c>
      <c r="V43" s="49">
        <f t="shared" si="35"/>
        <v>32.47</v>
      </c>
      <c r="W43" s="49">
        <f t="shared" si="35"/>
        <v>0</v>
      </c>
      <c r="X43" s="49">
        <f t="shared" si="35"/>
        <v>0</v>
      </c>
      <c r="Y43" s="49">
        <f t="shared" si="35"/>
        <v>13.673999999999999</v>
      </c>
      <c r="Z43" s="49">
        <f t="shared" si="35"/>
        <v>0.99719999999999998</v>
      </c>
      <c r="AA43" s="49">
        <f t="shared" si="35"/>
        <v>12.6716</v>
      </c>
      <c r="AB43" s="49">
        <f t="shared" si="35"/>
        <v>0</v>
      </c>
      <c r="AC43" s="49">
        <f t="shared" si="35"/>
        <v>0</v>
      </c>
      <c r="AD43" s="49">
        <f t="shared" si="35"/>
        <v>52.859999999999985</v>
      </c>
      <c r="AE43" s="49">
        <f t="shared" si="35"/>
        <v>71.706238779999993</v>
      </c>
      <c r="AF43" s="49">
        <f t="shared" si="35"/>
        <v>3.220888</v>
      </c>
      <c r="AG43" s="49">
        <f t="shared" si="35"/>
        <v>68.475350779999985</v>
      </c>
      <c r="AH43" s="49">
        <f t="shared" si="35"/>
        <v>0.01</v>
      </c>
      <c r="AI43" s="49">
        <f t="shared" si="35"/>
        <v>0</v>
      </c>
      <c r="AJ43" s="49">
        <f t="shared" ref="AJ43:BC43" si="36">SUM(AJ44:AJ93)</f>
        <v>1.97</v>
      </c>
      <c r="AK43" s="49">
        <f t="shared" si="36"/>
        <v>0.48000000000000009</v>
      </c>
      <c r="AL43" s="49">
        <f t="shared" si="36"/>
        <v>1.49</v>
      </c>
      <c r="AM43" s="49">
        <f t="shared" si="36"/>
        <v>0</v>
      </c>
      <c r="AN43" s="49">
        <f t="shared" si="36"/>
        <v>0</v>
      </c>
      <c r="AO43" s="49">
        <f t="shared" si="36"/>
        <v>16.729999999999997</v>
      </c>
      <c r="AP43" s="49">
        <f t="shared" si="36"/>
        <v>1.2700000000000002</v>
      </c>
      <c r="AQ43" s="49">
        <f t="shared" si="36"/>
        <v>15.450000000000001</v>
      </c>
      <c r="AR43" s="49">
        <f t="shared" si="36"/>
        <v>0.01</v>
      </c>
      <c r="AS43" s="49">
        <f t="shared" si="36"/>
        <v>0</v>
      </c>
      <c r="AT43" s="49">
        <f t="shared" si="36"/>
        <v>8.16</v>
      </c>
      <c r="AU43" s="49">
        <f t="shared" si="36"/>
        <v>0.63500000000000001</v>
      </c>
      <c r="AV43" s="49">
        <f t="shared" si="36"/>
        <v>7.5250000000000004</v>
      </c>
      <c r="AW43" s="49">
        <f t="shared" si="36"/>
        <v>0</v>
      </c>
      <c r="AX43" s="49">
        <f t="shared" si="36"/>
        <v>0</v>
      </c>
      <c r="AY43" s="49">
        <f t="shared" si="36"/>
        <v>44.84623878</v>
      </c>
      <c r="AZ43" s="49">
        <f t="shared" si="36"/>
        <v>0.83588799999999996</v>
      </c>
      <c r="BA43" s="49">
        <f t="shared" si="36"/>
        <v>44.010350779999996</v>
      </c>
      <c r="BB43" s="49">
        <f t="shared" si="36"/>
        <v>0</v>
      </c>
      <c r="BC43" s="49">
        <f t="shared" si="36"/>
        <v>0</v>
      </c>
    </row>
    <row r="44" spans="1:55" s="3" customFormat="1" ht="31.5">
      <c r="A44" s="2" t="s">
        <v>130</v>
      </c>
      <c r="B44" s="60" t="s">
        <v>316</v>
      </c>
      <c r="C44" s="61" t="s">
        <v>317</v>
      </c>
      <c r="D44" s="1">
        <v>0.32400000000000001</v>
      </c>
      <c r="E44" s="1">
        <f t="shared" ref="E44:I59" si="37">J44+O44+T44+Y44</f>
        <v>4.82</v>
      </c>
      <c r="F44" s="1">
        <f t="shared" si="37"/>
        <v>0</v>
      </c>
      <c r="G44" s="1">
        <f t="shared" si="37"/>
        <v>4.82</v>
      </c>
      <c r="H44" s="1">
        <f t="shared" si="37"/>
        <v>0</v>
      </c>
      <c r="I44" s="1">
        <f t="shared" si="37"/>
        <v>0</v>
      </c>
      <c r="J44" s="1">
        <f>SUM(K44:N44)</f>
        <v>0</v>
      </c>
      <c r="K44" s="1">
        <v>0</v>
      </c>
      <c r="L44" s="1">
        <v>0</v>
      </c>
      <c r="M44" s="1">
        <v>0</v>
      </c>
      <c r="N44" s="1">
        <v>0</v>
      </c>
      <c r="O44" s="1">
        <f>SUM(P44:S44)</f>
        <v>0</v>
      </c>
      <c r="P44" s="1">
        <v>0</v>
      </c>
      <c r="Q44" s="1">
        <v>0</v>
      </c>
      <c r="R44" s="1">
        <v>0</v>
      </c>
      <c r="S44" s="1">
        <v>0</v>
      </c>
      <c r="T44" s="1">
        <f>SUM(U44:X44)</f>
        <v>4.82</v>
      </c>
      <c r="U44" s="1">
        <v>0</v>
      </c>
      <c r="V44" s="1">
        <v>4.82</v>
      </c>
      <c r="W44" s="1">
        <v>0</v>
      </c>
      <c r="X44" s="1">
        <v>0</v>
      </c>
      <c r="Y44" s="49">
        <v>0</v>
      </c>
      <c r="Z44" s="1">
        <v>0</v>
      </c>
      <c r="AA44" s="1">
        <v>0</v>
      </c>
      <c r="AB44" s="1">
        <v>0</v>
      </c>
      <c r="AC44" s="1">
        <v>0</v>
      </c>
      <c r="AD44" s="1">
        <v>0.26500000000000001</v>
      </c>
      <c r="AE44" s="1">
        <f>AJ44+AO44+AT44+AY44</f>
        <v>0</v>
      </c>
      <c r="AF44" s="1">
        <f>AK44+AP44+AU44+AZ44</f>
        <v>0</v>
      </c>
      <c r="AG44" s="1">
        <f>AL44+AQ44+AV44+BA44</f>
        <v>0</v>
      </c>
      <c r="AH44" s="1">
        <f>AM44+AR44+AW44+BB44</f>
        <v>0</v>
      </c>
      <c r="AI44" s="1">
        <f>AN44+AS44+AX44+BC44</f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f>SUM(AP44:AS44)</f>
        <v>0</v>
      </c>
      <c r="AP44" s="1">
        <v>0</v>
      </c>
      <c r="AQ44" s="1">
        <v>0</v>
      </c>
      <c r="AR44" s="1">
        <v>0</v>
      </c>
      <c r="AS44" s="1">
        <v>0</v>
      </c>
      <c r="AT44" s="1">
        <f>SUM(AU44:AX44)</f>
        <v>0</v>
      </c>
      <c r="AU44" s="1">
        <v>0</v>
      </c>
      <c r="AV44" s="1">
        <v>0</v>
      </c>
      <c r="AW44" s="1">
        <v>0</v>
      </c>
      <c r="AX44" s="1">
        <v>0</v>
      </c>
      <c r="AY44" s="1">
        <f>SUM(AZ44:BC44)</f>
        <v>0</v>
      </c>
      <c r="AZ44" s="1">
        <v>0</v>
      </c>
      <c r="BA44" s="1">
        <v>0</v>
      </c>
      <c r="BB44" s="1">
        <v>0</v>
      </c>
      <c r="BC44" s="1">
        <v>0</v>
      </c>
    </row>
    <row r="45" spans="1:55" s="3" customFormat="1" ht="31.5">
      <c r="A45" s="2" t="s">
        <v>131</v>
      </c>
      <c r="B45" s="38" t="s">
        <v>378</v>
      </c>
      <c r="C45" s="52" t="s">
        <v>379</v>
      </c>
      <c r="D45" s="1">
        <v>1.0900000000000001</v>
      </c>
      <c r="E45" s="1">
        <f t="shared" si="37"/>
        <v>0</v>
      </c>
      <c r="F45" s="1">
        <f t="shared" si="37"/>
        <v>0</v>
      </c>
      <c r="G45" s="1">
        <f t="shared" si="37"/>
        <v>0</v>
      </c>
      <c r="H45" s="1">
        <f t="shared" si="37"/>
        <v>0</v>
      </c>
      <c r="I45" s="1">
        <f t="shared" si="37"/>
        <v>0</v>
      </c>
      <c r="J45" s="1">
        <f t="shared" ref="J45:J93" si="38">SUM(K45:N45)</f>
        <v>0</v>
      </c>
      <c r="K45" s="1">
        <v>0</v>
      </c>
      <c r="L45" s="1">
        <v>0</v>
      </c>
      <c r="M45" s="1">
        <v>0</v>
      </c>
      <c r="N45" s="1">
        <v>0</v>
      </c>
      <c r="O45" s="1">
        <f t="shared" ref="O45:O93" si="39">SUM(P45:S45)</f>
        <v>0</v>
      </c>
      <c r="P45" s="1">
        <v>0</v>
      </c>
      <c r="Q45" s="1">
        <v>0</v>
      </c>
      <c r="R45" s="1">
        <v>0</v>
      </c>
      <c r="S45" s="1">
        <v>0</v>
      </c>
      <c r="T45" s="1">
        <f t="shared" ref="T45:T93" si="40">SUM(U45:X45)</f>
        <v>0</v>
      </c>
      <c r="U45" s="1">
        <v>0</v>
      </c>
      <c r="V45" s="1">
        <v>0</v>
      </c>
      <c r="W45" s="1">
        <v>0</v>
      </c>
      <c r="X45" s="1">
        <v>0</v>
      </c>
      <c r="Y45" s="49">
        <v>0</v>
      </c>
      <c r="Z45" s="1">
        <v>0</v>
      </c>
      <c r="AA45" s="1">
        <v>0</v>
      </c>
      <c r="AB45" s="1">
        <v>0</v>
      </c>
      <c r="AC45" s="1">
        <v>0</v>
      </c>
      <c r="AD45" s="1">
        <v>0.91</v>
      </c>
      <c r="AE45" s="1">
        <f t="shared" ref="AE45:AE93" si="41">AJ45+AO45+AT45+AY45</f>
        <v>0</v>
      </c>
      <c r="AF45" s="1">
        <f t="shared" ref="AF45:AF93" si="42">AK45+AP45+AU45+AZ45</f>
        <v>0</v>
      </c>
      <c r="AG45" s="1">
        <f t="shared" ref="AG45:AG93" si="43">AL45+AQ45+AV45+BA45</f>
        <v>0</v>
      </c>
      <c r="AH45" s="1">
        <f t="shared" ref="AH45:AH93" si="44">AM45+AR45+AW45+BB45</f>
        <v>0</v>
      </c>
      <c r="AI45" s="1">
        <f t="shared" ref="AI45:AI93" si="45">AN45+AS45+AX45+BC45</f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f t="shared" ref="AO45:AO93" si="46">SUM(AP45:AS45)</f>
        <v>0</v>
      </c>
      <c r="AP45" s="1">
        <v>0</v>
      </c>
      <c r="AQ45" s="1">
        <v>0</v>
      </c>
      <c r="AR45" s="1">
        <v>0</v>
      </c>
      <c r="AS45" s="1">
        <v>0</v>
      </c>
      <c r="AT45" s="1">
        <f t="shared" ref="AT45:AT93" si="47">SUM(AU45:AX45)</f>
        <v>0</v>
      </c>
      <c r="AU45" s="1">
        <v>0</v>
      </c>
      <c r="AV45" s="1">
        <v>0</v>
      </c>
      <c r="AW45" s="1">
        <v>0</v>
      </c>
      <c r="AX45" s="1">
        <v>0</v>
      </c>
      <c r="AY45" s="1">
        <f t="shared" ref="AY45:AY93" si="48">SUM(AZ45:BC45)</f>
        <v>0</v>
      </c>
      <c r="AZ45" s="1">
        <v>0</v>
      </c>
      <c r="BA45" s="1">
        <v>0</v>
      </c>
      <c r="BB45" s="1">
        <v>0</v>
      </c>
      <c r="BC45" s="1">
        <v>0</v>
      </c>
    </row>
    <row r="46" spans="1:55" s="3" customFormat="1" ht="31.5">
      <c r="A46" s="2" t="s">
        <v>132</v>
      </c>
      <c r="B46" s="60" t="s">
        <v>318</v>
      </c>
      <c r="C46" s="61" t="s">
        <v>319</v>
      </c>
      <c r="D46" s="1">
        <v>0.91</v>
      </c>
      <c r="E46" s="1">
        <f t="shared" si="37"/>
        <v>0.82</v>
      </c>
      <c r="F46" s="1">
        <f t="shared" si="37"/>
        <v>0</v>
      </c>
      <c r="G46" s="1">
        <f t="shared" si="37"/>
        <v>0.82</v>
      </c>
      <c r="H46" s="1">
        <f t="shared" si="37"/>
        <v>0</v>
      </c>
      <c r="I46" s="1">
        <f t="shared" si="37"/>
        <v>0</v>
      </c>
      <c r="J46" s="1">
        <f t="shared" si="38"/>
        <v>0</v>
      </c>
      <c r="K46" s="1">
        <v>0</v>
      </c>
      <c r="L46" s="1">
        <v>0</v>
      </c>
      <c r="M46" s="1">
        <v>0</v>
      </c>
      <c r="N46" s="1">
        <v>0</v>
      </c>
      <c r="O46" s="1">
        <f t="shared" si="39"/>
        <v>0</v>
      </c>
      <c r="P46" s="1">
        <v>0</v>
      </c>
      <c r="Q46" s="1">
        <v>0</v>
      </c>
      <c r="R46" s="1">
        <v>0</v>
      </c>
      <c r="S46" s="1">
        <v>0</v>
      </c>
      <c r="T46" s="1">
        <f t="shared" si="40"/>
        <v>0.82</v>
      </c>
      <c r="U46" s="1">
        <v>0</v>
      </c>
      <c r="V46" s="1">
        <v>0.82</v>
      </c>
      <c r="W46" s="1">
        <v>0</v>
      </c>
      <c r="X46" s="1">
        <v>0</v>
      </c>
      <c r="Y46" s="49">
        <v>0</v>
      </c>
      <c r="Z46" s="1">
        <v>0</v>
      </c>
      <c r="AA46" s="1">
        <v>0</v>
      </c>
      <c r="AB46" s="1">
        <v>0</v>
      </c>
      <c r="AC46" s="1">
        <v>0</v>
      </c>
      <c r="AD46" s="1">
        <v>1.52</v>
      </c>
      <c r="AE46" s="1">
        <f t="shared" si="41"/>
        <v>1.44</v>
      </c>
      <c r="AF46" s="1">
        <f t="shared" si="42"/>
        <v>0</v>
      </c>
      <c r="AG46" s="1">
        <f t="shared" si="43"/>
        <v>1.44</v>
      </c>
      <c r="AH46" s="1">
        <f t="shared" si="44"/>
        <v>0</v>
      </c>
      <c r="AI46" s="1">
        <f t="shared" si="45"/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f t="shared" si="46"/>
        <v>0</v>
      </c>
      <c r="AP46" s="1">
        <v>0</v>
      </c>
      <c r="AQ46" s="1">
        <v>0</v>
      </c>
      <c r="AR46" s="1">
        <v>0</v>
      </c>
      <c r="AS46" s="1">
        <v>0</v>
      </c>
      <c r="AT46" s="1">
        <f t="shared" si="47"/>
        <v>1.44</v>
      </c>
      <c r="AU46" s="1">
        <v>0</v>
      </c>
      <c r="AV46" s="1">
        <v>1.44</v>
      </c>
      <c r="AW46" s="1">
        <v>0</v>
      </c>
      <c r="AX46" s="1">
        <v>0</v>
      </c>
      <c r="AY46" s="1">
        <f t="shared" si="48"/>
        <v>0</v>
      </c>
      <c r="AZ46" s="1">
        <v>0</v>
      </c>
      <c r="BA46" s="1">
        <v>0</v>
      </c>
      <c r="BB46" s="1">
        <v>0</v>
      </c>
      <c r="BC46" s="1">
        <v>0</v>
      </c>
    </row>
    <row r="47" spans="1:55" s="3" customFormat="1" ht="47.25">
      <c r="A47" s="2" t="s">
        <v>133</v>
      </c>
      <c r="B47" s="54" t="s">
        <v>189</v>
      </c>
      <c r="C47" s="35" t="s">
        <v>190</v>
      </c>
      <c r="D47" s="1">
        <v>1.1299999999999999</v>
      </c>
      <c r="E47" s="1">
        <f t="shared" si="37"/>
        <v>1.1299999999999999</v>
      </c>
      <c r="F47" s="1">
        <f t="shared" si="37"/>
        <v>0</v>
      </c>
      <c r="G47" s="1">
        <f t="shared" si="37"/>
        <v>1.1299999999999999</v>
      </c>
      <c r="H47" s="1">
        <f t="shared" si="37"/>
        <v>0</v>
      </c>
      <c r="I47" s="1">
        <f t="shared" si="37"/>
        <v>0</v>
      </c>
      <c r="J47" s="1">
        <f t="shared" si="38"/>
        <v>0</v>
      </c>
      <c r="K47" s="1">
        <v>0</v>
      </c>
      <c r="L47" s="1">
        <v>0</v>
      </c>
      <c r="M47" s="1">
        <v>0</v>
      </c>
      <c r="N47" s="1">
        <v>0</v>
      </c>
      <c r="O47" s="1">
        <f t="shared" si="39"/>
        <v>1.1299999999999999</v>
      </c>
      <c r="P47" s="1">
        <v>0</v>
      </c>
      <c r="Q47" s="1">
        <v>1.1299999999999999</v>
      </c>
      <c r="R47" s="1">
        <v>0</v>
      </c>
      <c r="S47" s="1">
        <v>0</v>
      </c>
      <c r="T47" s="1">
        <f t="shared" si="40"/>
        <v>0</v>
      </c>
      <c r="U47" s="1">
        <v>0</v>
      </c>
      <c r="V47" s="1">
        <v>0</v>
      </c>
      <c r="W47" s="1">
        <v>0</v>
      </c>
      <c r="X47" s="1">
        <v>0</v>
      </c>
      <c r="Y47" s="49">
        <v>0</v>
      </c>
      <c r="Z47" s="1">
        <v>0</v>
      </c>
      <c r="AA47" s="1">
        <v>0</v>
      </c>
      <c r="AB47" s="1">
        <v>0</v>
      </c>
      <c r="AC47" s="1">
        <v>0</v>
      </c>
      <c r="AD47" s="1">
        <v>1.88</v>
      </c>
      <c r="AE47" s="1">
        <f t="shared" si="41"/>
        <v>1.88</v>
      </c>
      <c r="AF47" s="1">
        <f t="shared" si="42"/>
        <v>0</v>
      </c>
      <c r="AG47" s="1">
        <f t="shared" si="43"/>
        <v>1.88</v>
      </c>
      <c r="AH47" s="1">
        <f t="shared" si="44"/>
        <v>0</v>
      </c>
      <c r="AI47" s="1">
        <f t="shared" si="45"/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f t="shared" si="46"/>
        <v>1.88</v>
      </c>
      <c r="AP47" s="1">
        <v>0</v>
      </c>
      <c r="AQ47" s="1">
        <v>1.88</v>
      </c>
      <c r="AR47" s="1">
        <v>0</v>
      </c>
      <c r="AS47" s="1">
        <v>0</v>
      </c>
      <c r="AT47" s="1">
        <f t="shared" si="47"/>
        <v>0</v>
      </c>
      <c r="AU47" s="1">
        <v>0</v>
      </c>
      <c r="AV47" s="1">
        <v>0</v>
      </c>
      <c r="AW47" s="1">
        <v>0</v>
      </c>
      <c r="AX47" s="1">
        <v>0</v>
      </c>
      <c r="AY47" s="1">
        <f t="shared" si="48"/>
        <v>0</v>
      </c>
      <c r="AZ47" s="1">
        <v>0</v>
      </c>
      <c r="BA47" s="1">
        <v>0</v>
      </c>
      <c r="BB47" s="1">
        <v>0</v>
      </c>
      <c r="BC47" s="1">
        <v>0</v>
      </c>
    </row>
    <row r="48" spans="1:55" s="3" customFormat="1" ht="31.5">
      <c r="A48" s="2" t="s">
        <v>134</v>
      </c>
      <c r="B48" s="54" t="s">
        <v>380</v>
      </c>
      <c r="C48" s="35" t="s">
        <v>381</v>
      </c>
      <c r="D48" s="1">
        <v>2.2799999999999998</v>
      </c>
      <c r="E48" s="1">
        <f t="shared" si="37"/>
        <v>0</v>
      </c>
      <c r="F48" s="1">
        <f t="shared" si="37"/>
        <v>0</v>
      </c>
      <c r="G48" s="1">
        <f t="shared" si="37"/>
        <v>0</v>
      </c>
      <c r="H48" s="1">
        <f t="shared" si="37"/>
        <v>0</v>
      </c>
      <c r="I48" s="1">
        <f t="shared" si="37"/>
        <v>0</v>
      </c>
      <c r="J48" s="1">
        <f t="shared" si="38"/>
        <v>0</v>
      </c>
      <c r="K48" s="1">
        <v>0</v>
      </c>
      <c r="L48" s="1">
        <v>0</v>
      </c>
      <c r="M48" s="1">
        <v>0</v>
      </c>
      <c r="N48" s="1">
        <v>0</v>
      </c>
      <c r="O48" s="1">
        <f t="shared" si="39"/>
        <v>0</v>
      </c>
      <c r="P48" s="1">
        <v>0</v>
      </c>
      <c r="Q48" s="1">
        <v>0</v>
      </c>
      <c r="R48" s="1">
        <v>0</v>
      </c>
      <c r="S48" s="1">
        <v>0</v>
      </c>
      <c r="T48" s="1">
        <f t="shared" si="40"/>
        <v>0</v>
      </c>
      <c r="U48" s="1">
        <v>0</v>
      </c>
      <c r="V48" s="1">
        <v>0</v>
      </c>
      <c r="W48" s="1">
        <v>0</v>
      </c>
      <c r="X48" s="1">
        <v>0</v>
      </c>
      <c r="Y48" s="49">
        <v>0</v>
      </c>
      <c r="Z48" s="1">
        <v>0</v>
      </c>
      <c r="AA48" s="1">
        <v>0</v>
      </c>
      <c r="AB48" s="1">
        <v>0</v>
      </c>
      <c r="AC48" s="1">
        <v>0</v>
      </c>
      <c r="AD48" s="1">
        <v>1.9</v>
      </c>
      <c r="AE48" s="1">
        <f t="shared" si="41"/>
        <v>0</v>
      </c>
      <c r="AF48" s="1">
        <f t="shared" si="42"/>
        <v>0</v>
      </c>
      <c r="AG48" s="1">
        <f t="shared" si="43"/>
        <v>0</v>
      </c>
      <c r="AH48" s="1">
        <f t="shared" si="44"/>
        <v>0</v>
      </c>
      <c r="AI48" s="1">
        <f t="shared" si="45"/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f t="shared" si="46"/>
        <v>0</v>
      </c>
      <c r="AP48" s="1">
        <v>0</v>
      </c>
      <c r="AQ48" s="1">
        <v>0</v>
      </c>
      <c r="AR48" s="1">
        <v>0</v>
      </c>
      <c r="AS48" s="1">
        <v>0</v>
      </c>
      <c r="AT48" s="1">
        <f t="shared" si="47"/>
        <v>0</v>
      </c>
      <c r="AU48" s="1">
        <v>0</v>
      </c>
      <c r="AV48" s="1">
        <v>0</v>
      </c>
      <c r="AW48" s="1">
        <v>0</v>
      </c>
      <c r="AX48" s="1">
        <v>0</v>
      </c>
      <c r="AY48" s="1">
        <f t="shared" si="48"/>
        <v>0</v>
      </c>
      <c r="AZ48" s="1">
        <v>0</v>
      </c>
      <c r="BA48" s="1">
        <v>0</v>
      </c>
      <c r="BB48" s="1">
        <v>0</v>
      </c>
      <c r="BC48" s="1">
        <v>0</v>
      </c>
    </row>
    <row r="49" spans="1:55" s="3" customFormat="1" ht="31.5">
      <c r="A49" s="2" t="s">
        <v>135</v>
      </c>
      <c r="B49" s="60" t="s">
        <v>320</v>
      </c>
      <c r="C49" s="61" t="s">
        <v>321</v>
      </c>
      <c r="D49" s="1">
        <v>1.87</v>
      </c>
      <c r="E49" s="1">
        <f t="shared" si="37"/>
        <v>1.53</v>
      </c>
      <c r="F49" s="1">
        <f t="shared" si="37"/>
        <v>0</v>
      </c>
      <c r="G49" s="1">
        <f t="shared" si="37"/>
        <v>1.53</v>
      </c>
      <c r="H49" s="1">
        <f t="shared" si="37"/>
        <v>0</v>
      </c>
      <c r="I49" s="1">
        <f t="shared" si="37"/>
        <v>0</v>
      </c>
      <c r="J49" s="1">
        <f t="shared" si="38"/>
        <v>0</v>
      </c>
      <c r="K49" s="1">
        <v>0</v>
      </c>
      <c r="L49" s="1">
        <v>0</v>
      </c>
      <c r="M49" s="1">
        <v>0</v>
      </c>
      <c r="N49" s="1">
        <v>0</v>
      </c>
      <c r="O49" s="1">
        <f t="shared" si="39"/>
        <v>0</v>
      </c>
      <c r="P49" s="1">
        <v>0</v>
      </c>
      <c r="Q49" s="1">
        <v>0</v>
      </c>
      <c r="R49" s="1">
        <v>0</v>
      </c>
      <c r="S49" s="1">
        <v>0</v>
      </c>
      <c r="T49" s="1">
        <f t="shared" si="40"/>
        <v>1.53</v>
      </c>
      <c r="U49" s="1">
        <v>0</v>
      </c>
      <c r="V49" s="1">
        <v>1.53</v>
      </c>
      <c r="W49" s="1">
        <v>0</v>
      </c>
      <c r="X49" s="1">
        <v>0</v>
      </c>
      <c r="Y49" s="49">
        <v>0</v>
      </c>
      <c r="Z49" s="1">
        <v>0</v>
      </c>
      <c r="AA49" s="1">
        <v>0</v>
      </c>
      <c r="AB49" s="1">
        <v>0</v>
      </c>
      <c r="AC49" s="1">
        <v>0</v>
      </c>
      <c r="AD49" s="1">
        <v>1.56</v>
      </c>
      <c r="AE49" s="1">
        <f t="shared" si="41"/>
        <v>1.27</v>
      </c>
      <c r="AF49" s="1">
        <f t="shared" si="42"/>
        <v>0</v>
      </c>
      <c r="AG49" s="1">
        <f t="shared" si="43"/>
        <v>1.27</v>
      </c>
      <c r="AH49" s="1">
        <f t="shared" si="44"/>
        <v>0</v>
      </c>
      <c r="AI49" s="1">
        <f t="shared" si="45"/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f t="shared" si="46"/>
        <v>0</v>
      </c>
      <c r="AP49" s="1">
        <v>0</v>
      </c>
      <c r="AQ49" s="1">
        <v>0</v>
      </c>
      <c r="AR49" s="1">
        <v>0</v>
      </c>
      <c r="AS49" s="1">
        <v>0</v>
      </c>
      <c r="AT49" s="1">
        <f t="shared" si="47"/>
        <v>1.27</v>
      </c>
      <c r="AU49" s="1">
        <v>0</v>
      </c>
      <c r="AV49" s="1">
        <v>1.27</v>
      </c>
      <c r="AW49" s="1">
        <v>0</v>
      </c>
      <c r="AX49" s="1">
        <v>0</v>
      </c>
      <c r="AY49" s="1">
        <f t="shared" si="48"/>
        <v>0</v>
      </c>
      <c r="AZ49" s="1">
        <v>0</v>
      </c>
      <c r="BA49" s="1">
        <v>0</v>
      </c>
      <c r="BB49" s="1">
        <v>0</v>
      </c>
      <c r="BC49" s="1">
        <v>0</v>
      </c>
    </row>
    <row r="50" spans="1:55" s="3" customFormat="1" ht="31.5">
      <c r="A50" s="2" t="s">
        <v>136</v>
      </c>
      <c r="B50" s="54" t="s">
        <v>192</v>
      </c>
      <c r="C50" s="35" t="s">
        <v>193</v>
      </c>
      <c r="D50" s="1">
        <v>1.8</v>
      </c>
      <c r="E50" s="1">
        <f t="shared" si="37"/>
        <v>0</v>
      </c>
      <c r="F50" s="1">
        <f t="shared" si="37"/>
        <v>0</v>
      </c>
      <c r="G50" s="1">
        <f t="shared" si="37"/>
        <v>0</v>
      </c>
      <c r="H50" s="1">
        <f t="shared" si="37"/>
        <v>0</v>
      </c>
      <c r="I50" s="1">
        <f t="shared" si="37"/>
        <v>0</v>
      </c>
      <c r="J50" s="1">
        <f t="shared" si="38"/>
        <v>0</v>
      </c>
      <c r="K50" s="1">
        <v>0</v>
      </c>
      <c r="L50" s="1">
        <v>0</v>
      </c>
      <c r="M50" s="1">
        <v>0</v>
      </c>
      <c r="N50" s="1">
        <v>0</v>
      </c>
      <c r="O50" s="1">
        <f t="shared" si="39"/>
        <v>0</v>
      </c>
      <c r="P50" s="1">
        <v>0</v>
      </c>
      <c r="Q50" s="1">
        <v>0</v>
      </c>
      <c r="R50" s="1">
        <v>0</v>
      </c>
      <c r="S50" s="1">
        <v>0</v>
      </c>
      <c r="T50" s="1">
        <f t="shared" si="40"/>
        <v>0</v>
      </c>
      <c r="U50" s="1">
        <v>0</v>
      </c>
      <c r="V50" s="1">
        <v>0</v>
      </c>
      <c r="W50" s="1">
        <v>0</v>
      </c>
      <c r="X50" s="1">
        <v>0</v>
      </c>
      <c r="Y50" s="49">
        <v>0</v>
      </c>
      <c r="Z50" s="1">
        <v>0</v>
      </c>
      <c r="AA50" s="1">
        <v>0</v>
      </c>
      <c r="AB50" s="1">
        <v>0</v>
      </c>
      <c r="AC50" s="1">
        <v>0</v>
      </c>
      <c r="AD50" s="1">
        <v>3</v>
      </c>
      <c r="AE50" s="1">
        <f t="shared" si="41"/>
        <v>0.01</v>
      </c>
      <c r="AF50" s="1">
        <f t="shared" si="42"/>
        <v>0</v>
      </c>
      <c r="AG50" s="1">
        <f t="shared" si="43"/>
        <v>0</v>
      </c>
      <c r="AH50" s="1">
        <f t="shared" si="44"/>
        <v>0.01</v>
      </c>
      <c r="AI50" s="1">
        <f t="shared" si="45"/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f t="shared" si="46"/>
        <v>0.01</v>
      </c>
      <c r="AP50" s="1">
        <v>0</v>
      </c>
      <c r="AQ50" s="1">
        <v>0</v>
      </c>
      <c r="AR50" s="1">
        <v>0.01</v>
      </c>
      <c r="AS50" s="1">
        <v>0</v>
      </c>
      <c r="AT50" s="1">
        <f t="shared" si="47"/>
        <v>0</v>
      </c>
      <c r="AU50" s="1">
        <v>0</v>
      </c>
      <c r="AV50" s="1">
        <v>0</v>
      </c>
      <c r="AW50" s="1">
        <v>0</v>
      </c>
      <c r="AX50" s="1">
        <v>0</v>
      </c>
      <c r="AY50" s="1">
        <f t="shared" si="48"/>
        <v>0</v>
      </c>
      <c r="AZ50" s="1">
        <v>0</v>
      </c>
      <c r="BA50" s="1">
        <v>0</v>
      </c>
      <c r="BB50" s="1">
        <v>0</v>
      </c>
      <c r="BC50" s="1">
        <v>0</v>
      </c>
    </row>
    <row r="51" spans="1:55" s="3" customFormat="1" ht="31.5">
      <c r="A51" s="2" t="s">
        <v>137</v>
      </c>
      <c r="B51" s="54" t="s">
        <v>183</v>
      </c>
      <c r="C51" s="35" t="s">
        <v>184</v>
      </c>
      <c r="D51" s="1">
        <v>3.9</v>
      </c>
      <c r="E51" s="1">
        <f t="shared" si="37"/>
        <v>3.9</v>
      </c>
      <c r="F51" s="1">
        <f t="shared" si="37"/>
        <v>0.31</v>
      </c>
      <c r="G51" s="1">
        <f t="shared" si="37"/>
        <v>3.59</v>
      </c>
      <c r="H51" s="1">
        <f t="shared" si="37"/>
        <v>0</v>
      </c>
      <c r="I51" s="1">
        <f t="shared" si="37"/>
        <v>0</v>
      </c>
      <c r="J51" s="1">
        <f t="shared" si="38"/>
        <v>0</v>
      </c>
      <c r="K51" s="1">
        <v>0</v>
      </c>
      <c r="L51" s="1">
        <v>0</v>
      </c>
      <c r="M51" s="1">
        <v>0</v>
      </c>
      <c r="N51" s="1">
        <v>0</v>
      </c>
      <c r="O51" s="1">
        <f t="shared" si="39"/>
        <v>3.9</v>
      </c>
      <c r="P51" s="1">
        <v>0.31</v>
      </c>
      <c r="Q51" s="1">
        <v>3.59</v>
      </c>
      <c r="R51" s="1">
        <v>0</v>
      </c>
      <c r="S51" s="1">
        <v>0</v>
      </c>
      <c r="T51" s="1">
        <f t="shared" si="40"/>
        <v>0</v>
      </c>
      <c r="U51" s="1">
        <v>0</v>
      </c>
      <c r="V51" s="1">
        <v>0</v>
      </c>
      <c r="W51" s="1">
        <v>0</v>
      </c>
      <c r="X51" s="1">
        <v>0</v>
      </c>
      <c r="Y51" s="49">
        <v>0</v>
      </c>
      <c r="Z51" s="1">
        <v>0</v>
      </c>
      <c r="AA51" s="1">
        <v>0</v>
      </c>
      <c r="AB51" s="1">
        <v>0</v>
      </c>
      <c r="AC51" s="1">
        <v>0</v>
      </c>
      <c r="AD51" s="1">
        <v>3.25</v>
      </c>
      <c r="AE51" s="1">
        <f t="shared" si="41"/>
        <v>3.25</v>
      </c>
      <c r="AF51" s="1">
        <f t="shared" si="42"/>
        <v>0.26</v>
      </c>
      <c r="AG51" s="1">
        <f t="shared" si="43"/>
        <v>2.99</v>
      </c>
      <c r="AH51" s="1">
        <f t="shared" si="44"/>
        <v>0</v>
      </c>
      <c r="AI51" s="1">
        <f t="shared" si="45"/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f t="shared" si="46"/>
        <v>3.25</v>
      </c>
      <c r="AP51" s="1">
        <v>0.26</v>
      </c>
      <c r="AQ51" s="1">
        <v>2.99</v>
      </c>
      <c r="AR51" s="1">
        <v>0</v>
      </c>
      <c r="AS51" s="1">
        <v>0</v>
      </c>
      <c r="AT51" s="1">
        <f t="shared" si="47"/>
        <v>0</v>
      </c>
      <c r="AU51" s="1">
        <v>0</v>
      </c>
      <c r="AV51" s="1">
        <v>0</v>
      </c>
      <c r="AW51" s="1">
        <v>0</v>
      </c>
      <c r="AX51" s="1">
        <v>0</v>
      </c>
      <c r="AY51" s="1">
        <f t="shared" si="48"/>
        <v>0</v>
      </c>
      <c r="AZ51" s="1">
        <v>0</v>
      </c>
      <c r="BA51" s="1">
        <v>0</v>
      </c>
      <c r="BB51" s="1">
        <v>0</v>
      </c>
      <c r="BC51" s="1">
        <v>0</v>
      </c>
    </row>
    <row r="52" spans="1:55" s="3" customFormat="1" ht="47.25">
      <c r="A52" s="2" t="s">
        <v>138</v>
      </c>
      <c r="B52" s="54" t="s">
        <v>186</v>
      </c>
      <c r="C52" s="35" t="s">
        <v>187</v>
      </c>
      <c r="D52" s="1">
        <v>11.53</v>
      </c>
      <c r="E52" s="1">
        <f t="shared" si="37"/>
        <v>11.52</v>
      </c>
      <c r="F52" s="1">
        <f t="shared" si="37"/>
        <v>0.85</v>
      </c>
      <c r="G52" s="1">
        <f t="shared" si="37"/>
        <v>10.67</v>
      </c>
      <c r="H52" s="1">
        <f t="shared" si="37"/>
        <v>0</v>
      </c>
      <c r="I52" s="1">
        <f t="shared" si="37"/>
        <v>0</v>
      </c>
      <c r="J52" s="1">
        <f t="shared" si="38"/>
        <v>0</v>
      </c>
      <c r="K52" s="1">
        <v>0</v>
      </c>
      <c r="L52" s="1">
        <v>0</v>
      </c>
      <c r="M52" s="1">
        <v>0</v>
      </c>
      <c r="N52" s="1">
        <v>0</v>
      </c>
      <c r="O52" s="1">
        <f t="shared" si="39"/>
        <v>11.52</v>
      </c>
      <c r="P52" s="1">
        <v>0.85</v>
      </c>
      <c r="Q52" s="1">
        <v>10.67</v>
      </c>
      <c r="R52" s="1">
        <v>0</v>
      </c>
      <c r="S52" s="1">
        <v>0</v>
      </c>
      <c r="T52" s="1">
        <f t="shared" si="40"/>
        <v>0</v>
      </c>
      <c r="U52" s="1">
        <v>0</v>
      </c>
      <c r="V52" s="1">
        <v>0</v>
      </c>
      <c r="W52" s="1">
        <v>0</v>
      </c>
      <c r="X52" s="1">
        <v>0</v>
      </c>
      <c r="Y52" s="49">
        <v>0</v>
      </c>
      <c r="Z52" s="1">
        <v>0</v>
      </c>
      <c r="AA52" s="1">
        <v>0</v>
      </c>
      <c r="AB52" s="1">
        <v>0</v>
      </c>
      <c r="AC52" s="1">
        <v>0</v>
      </c>
      <c r="AD52" s="1">
        <v>9.61</v>
      </c>
      <c r="AE52" s="1">
        <f t="shared" si="41"/>
        <v>9.61</v>
      </c>
      <c r="AF52" s="1">
        <f t="shared" si="42"/>
        <v>0.71</v>
      </c>
      <c r="AG52" s="1">
        <f t="shared" si="43"/>
        <v>8.9</v>
      </c>
      <c r="AH52" s="1">
        <f t="shared" si="44"/>
        <v>0</v>
      </c>
      <c r="AI52" s="1">
        <f t="shared" si="45"/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f t="shared" si="46"/>
        <v>9.61</v>
      </c>
      <c r="AP52" s="1">
        <v>0.71</v>
      </c>
      <c r="AQ52" s="1">
        <v>8.9</v>
      </c>
      <c r="AR52" s="1">
        <v>0</v>
      </c>
      <c r="AS52" s="1">
        <v>0</v>
      </c>
      <c r="AT52" s="1">
        <f t="shared" si="47"/>
        <v>0</v>
      </c>
      <c r="AU52" s="1">
        <v>0</v>
      </c>
      <c r="AV52" s="1">
        <v>0</v>
      </c>
      <c r="AW52" s="1">
        <v>0</v>
      </c>
      <c r="AX52" s="1">
        <v>0</v>
      </c>
      <c r="AY52" s="1">
        <f t="shared" si="48"/>
        <v>0</v>
      </c>
      <c r="AZ52" s="1">
        <v>0</v>
      </c>
      <c r="BA52" s="1">
        <v>0</v>
      </c>
      <c r="BB52" s="1">
        <v>0</v>
      </c>
      <c r="BC52" s="1">
        <v>0</v>
      </c>
    </row>
    <row r="53" spans="1:55" s="3" customFormat="1" ht="63">
      <c r="A53" s="2" t="s">
        <v>139</v>
      </c>
      <c r="B53" s="35" t="s">
        <v>382</v>
      </c>
      <c r="C53" s="52" t="s">
        <v>383</v>
      </c>
      <c r="D53" s="1">
        <v>3.17</v>
      </c>
      <c r="E53" s="1">
        <f t="shared" si="37"/>
        <v>0</v>
      </c>
      <c r="F53" s="1">
        <f t="shared" si="37"/>
        <v>0</v>
      </c>
      <c r="G53" s="1">
        <f t="shared" si="37"/>
        <v>0</v>
      </c>
      <c r="H53" s="1">
        <f t="shared" si="37"/>
        <v>0</v>
      </c>
      <c r="I53" s="1">
        <f t="shared" si="37"/>
        <v>0</v>
      </c>
      <c r="J53" s="1">
        <f t="shared" si="38"/>
        <v>0</v>
      </c>
      <c r="K53" s="1">
        <v>0</v>
      </c>
      <c r="L53" s="1">
        <v>0</v>
      </c>
      <c r="M53" s="1">
        <v>0</v>
      </c>
      <c r="N53" s="1">
        <v>0</v>
      </c>
      <c r="O53" s="1">
        <f t="shared" si="39"/>
        <v>0</v>
      </c>
      <c r="P53" s="1">
        <v>0</v>
      </c>
      <c r="Q53" s="1">
        <v>0</v>
      </c>
      <c r="R53" s="1">
        <v>0</v>
      </c>
      <c r="S53" s="1">
        <v>0</v>
      </c>
      <c r="T53" s="1">
        <f t="shared" si="40"/>
        <v>0</v>
      </c>
      <c r="U53" s="1">
        <v>0</v>
      </c>
      <c r="V53" s="1">
        <v>0</v>
      </c>
      <c r="W53" s="1">
        <v>0</v>
      </c>
      <c r="X53" s="1">
        <v>0</v>
      </c>
      <c r="Y53" s="49">
        <v>0</v>
      </c>
      <c r="Z53" s="1">
        <v>0</v>
      </c>
      <c r="AA53" s="1">
        <v>0</v>
      </c>
      <c r="AB53" s="1">
        <v>0</v>
      </c>
      <c r="AC53" s="1">
        <v>0</v>
      </c>
      <c r="AD53" s="1">
        <v>3.17</v>
      </c>
      <c r="AE53" s="1">
        <f t="shared" si="41"/>
        <v>0</v>
      </c>
      <c r="AF53" s="1">
        <f t="shared" si="42"/>
        <v>0</v>
      </c>
      <c r="AG53" s="1">
        <f t="shared" si="43"/>
        <v>0</v>
      </c>
      <c r="AH53" s="1">
        <f t="shared" si="44"/>
        <v>0</v>
      </c>
      <c r="AI53" s="1">
        <f t="shared" si="45"/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f t="shared" si="46"/>
        <v>0</v>
      </c>
      <c r="AP53" s="1">
        <v>0</v>
      </c>
      <c r="AQ53" s="1">
        <v>0</v>
      </c>
      <c r="AR53" s="1">
        <v>0</v>
      </c>
      <c r="AS53" s="1">
        <v>0</v>
      </c>
      <c r="AT53" s="1">
        <f t="shared" si="47"/>
        <v>0</v>
      </c>
      <c r="AU53" s="1">
        <v>0</v>
      </c>
      <c r="AV53" s="1">
        <v>0</v>
      </c>
      <c r="AW53" s="1">
        <v>0</v>
      </c>
      <c r="AX53" s="1">
        <v>0</v>
      </c>
      <c r="AY53" s="1">
        <f t="shared" si="48"/>
        <v>0</v>
      </c>
      <c r="AZ53" s="1">
        <v>0</v>
      </c>
      <c r="BA53" s="1">
        <v>0</v>
      </c>
      <c r="BB53" s="1">
        <v>0</v>
      </c>
      <c r="BC53" s="1">
        <v>0</v>
      </c>
    </row>
    <row r="54" spans="1:55" s="3" customFormat="1" ht="31.5">
      <c r="A54" s="2" t="s">
        <v>140</v>
      </c>
      <c r="B54" s="54" t="s">
        <v>384</v>
      </c>
      <c r="C54" s="40" t="s">
        <v>385</v>
      </c>
      <c r="D54" s="1">
        <v>0.74</v>
      </c>
      <c r="E54" s="1">
        <f t="shared" si="37"/>
        <v>0</v>
      </c>
      <c r="F54" s="1">
        <f t="shared" si="37"/>
        <v>0</v>
      </c>
      <c r="G54" s="1">
        <f t="shared" si="37"/>
        <v>0</v>
      </c>
      <c r="H54" s="1">
        <f t="shared" si="37"/>
        <v>0</v>
      </c>
      <c r="I54" s="1">
        <f t="shared" si="37"/>
        <v>0</v>
      </c>
      <c r="J54" s="1">
        <f t="shared" si="38"/>
        <v>0</v>
      </c>
      <c r="K54" s="1">
        <v>0</v>
      </c>
      <c r="L54" s="1">
        <v>0</v>
      </c>
      <c r="M54" s="1">
        <v>0</v>
      </c>
      <c r="N54" s="1">
        <v>0</v>
      </c>
      <c r="O54" s="1">
        <f t="shared" si="39"/>
        <v>0</v>
      </c>
      <c r="P54" s="1">
        <v>0</v>
      </c>
      <c r="Q54" s="1">
        <v>0</v>
      </c>
      <c r="R54" s="1">
        <v>0</v>
      </c>
      <c r="S54" s="1">
        <v>0</v>
      </c>
      <c r="T54" s="1">
        <f t="shared" si="40"/>
        <v>0</v>
      </c>
      <c r="U54" s="1">
        <v>0</v>
      </c>
      <c r="V54" s="1">
        <v>0</v>
      </c>
      <c r="W54" s="1">
        <v>0</v>
      </c>
      <c r="X54" s="1">
        <v>0</v>
      </c>
      <c r="Y54" s="49">
        <v>0</v>
      </c>
      <c r="Z54" s="1">
        <v>0</v>
      </c>
      <c r="AA54" s="1">
        <v>0</v>
      </c>
      <c r="AB54" s="1">
        <v>0</v>
      </c>
      <c r="AC54" s="1">
        <v>0</v>
      </c>
      <c r="AD54" s="1">
        <v>1.24</v>
      </c>
      <c r="AE54" s="1">
        <f t="shared" si="41"/>
        <v>0</v>
      </c>
      <c r="AF54" s="1">
        <f t="shared" si="42"/>
        <v>0</v>
      </c>
      <c r="AG54" s="1">
        <f t="shared" si="43"/>
        <v>0</v>
      </c>
      <c r="AH54" s="1">
        <f t="shared" si="44"/>
        <v>0</v>
      </c>
      <c r="AI54" s="1">
        <f t="shared" si="45"/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f t="shared" si="46"/>
        <v>0</v>
      </c>
      <c r="AP54" s="1">
        <v>0</v>
      </c>
      <c r="AQ54" s="1">
        <v>0</v>
      </c>
      <c r="AR54" s="1">
        <v>0</v>
      </c>
      <c r="AS54" s="1">
        <v>0</v>
      </c>
      <c r="AT54" s="1">
        <f t="shared" si="47"/>
        <v>0</v>
      </c>
      <c r="AU54" s="1">
        <v>0</v>
      </c>
      <c r="AV54" s="1">
        <v>0</v>
      </c>
      <c r="AW54" s="1">
        <v>0</v>
      </c>
      <c r="AX54" s="1">
        <v>0</v>
      </c>
      <c r="AY54" s="1">
        <f t="shared" si="48"/>
        <v>0</v>
      </c>
      <c r="AZ54" s="1">
        <v>0</v>
      </c>
      <c r="BA54" s="1">
        <v>0</v>
      </c>
      <c r="BB54" s="1">
        <v>0</v>
      </c>
      <c r="BC54" s="1">
        <v>0</v>
      </c>
    </row>
    <row r="55" spans="1:55" s="3" customFormat="1" ht="47.25">
      <c r="A55" s="2" t="s">
        <v>141</v>
      </c>
      <c r="B55" s="40" t="s">
        <v>478</v>
      </c>
      <c r="C55" s="2" t="s">
        <v>386</v>
      </c>
      <c r="D55" s="1">
        <v>1.21</v>
      </c>
      <c r="E55" s="1">
        <f t="shared" si="37"/>
        <v>0</v>
      </c>
      <c r="F55" s="1">
        <f t="shared" si="37"/>
        <v>0</v>
      </c>
      <c r="G55" s="1">
        <f t="shared" si="37"/>
        <v>0</v>
      </c>
      <c r="H55" s="1">
        <f t="shared" si="37"/>
        <v>0</v>
      </c>
      <c r="I55" s="1">
        <f t="shared" si="37"/>
        <v>0</v>
      </c>
      <c r="J55" s="1">
        <f t="shared" si="38"/>
        <v>0</v>
      </c>
      <c r="K55" s="1">
        <v>0</v>
      </c>
      <c r="L55" s="1">
        <v>0</v>
      </c>
      <c r="M55" s="1">
        <v>0</v>
      </c>
      <c r="N55" s="1">
        <v>0</v>
      </c>
      <c r="O55" s="1">
        <f t="shared" si="39"/>
        <v>0</v>
      </c>
      <c r="P55" s="1">
        <v>0</v>
      </c>
      <c r="Q55" s="1">
        <v>0</v>
      </c>
      <c r="R55" s="1">
        <v>0</v>
      </c>
      <c r="S55" s="1">
        <v>0</v>
      </c>
      <c r="T55" s="1">
        <f t="shared" si="40"/>
        <v>0</v>
      </c>
      <c r="U55" s="1">
        <v>0</v>
      </c>
      <c r="V55" s="1">
        <v>0</v>
      </c>
      <c r="W55" s="1">
        <v>0</v>
      </c>
      <c r="X55" s="1">
        <v>0</v>
      </c>
      <c r="Y55" s="49">
        <v>0</v>
      </c>
      <c r="Z55" s="1">
        <v>0</v>
      </c>
      <c r="AA55" s="1">
        <v>0</v>
      </c>
      <c r="AB55" s="1">
        <v>0</v>
      </c>
      <c r="AC55" s="1">
        <v>0</v>
      </c>
      <c r="AD55" s="1">
        <v>1.01</v>
      </c>
      <c r="AE55" s="1">
        <f t="shared" si="41"/>
        <v>0</v>
      </c>
      <c r="AF55" s="1">
        <f t="shared" si="42"/>
        <v>0</v>
      </c>
      <c r="AG55" s="1">
        <f t="shared" si="43"/>
        <v>0</v>
      </c>
      <c r="AH55" s="1">
        <f t="shared" si="44"/>
        <v>0</v>
      </c>
      <c r="AI55" s="1">
        <f t="shared" si="45"/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f t="shared" si="46"/>
        <v>0</v>
      </c>
      <c r="AP55" s="1">
        <v>0</v>
      </c>
      <c r="AQ55" s="1">
        <v>0</v>
      </c>
      <c r="AR55" s="1">
        <v>0</v>
      </c>
      <c r="AS55" s="1">
        <v>0</v>
      </c>
      <c r="AT55" s="1">
        <f t="shared" si="47"/>
        <v>0</v>
      </c>
      <c r="AU55" s="1">
        <v>0</v>
      </c>
      <c r="AV55" s="1">
        <v>0</v>
      </c>
      <c r="AW55" s="1">
        <v>0</v>
      </c>
      <c r="AX55" s="1">
        <v>0</v>
      </c>
      <c r="AY55" s="1">
        <f t="shared" si="48"/>
        <v>0</v>
      </c>
      <c r="AZ55" s="1">
        <v>0</v>
      </c>
      <c r="BA55" s="1">
        <v>0</v>
      </c>
      <c r="BB55" s="1">
        <v>0</v>
      </c>
      <c r="BC55" s="1">
        <v>0</v>
      </c>
    </row>
    <row r="56" spans="1:55" s="3" customFormat="1" ht="47.25">
      <c r="A56" s="2" t="s">
        <v>143</v>
      </c>
      <c r="B56" s="40" t="s">
        <v>387</v>
      </c>
      <c r="C56" s="2" t="s">
        <v>388</v>
      </c>
      <c r="D56" s="1">
        <v>0.7</v>
      </c>
      <c r="E56" s="1">
        <f t="shared" si="37"/>
        <v>0.09</v>
      </c>
      <c r="F56" s="1">
        <f t="shared" si="37"/>
        <v>4.99E-2</v>
      </c>
      <c r="G56" s="1">
        <f t="shared" si="37"/>
        <v>3.5999999999999997E-2</v>
      </c>
      <c r="H56" s="1">
        <f t="shared" si="37"/>
        <v>0</v>
      </c>
      <c r="I56" s="1">
        <f t="shared" si="37"/>
        <v>0</v>
      </c>
      <c r="J56" s="1">
        <f t="shared" si="38"/>
        <v>0</v>
      </c>
      <c r="K56" s="1">
        <v>0</v>
      </c>
      <c r="L56" s="1">
        <v>0</v>
      </c>
      <c r="M56" s="1">
        <v>0</v>
      </c>
      <c r="N56" s="1">
        <v>0</v>
      </c>
      <c r="O56" s="1">
        <f t="shared" si="39"/>
        <v>0</v>
      </c>
      <c r="P56" s="1">
        <v>0</v>
      </c>
      <c r="Q56" s="1">
        <v>0</v>
      </c>
      <c r="R56" s="1">
        <v>0</v>
      </c>
      <c r="S56" s="1">
        <v>0</v>
      </c>
      <c r="T56" s="1">
        <f t="shared" si="40"/>
        <v>0</v>
      </c>
      <c r="U56" s="1">
        <v>0</v>
      </c>
      <c r="V56" s="1">
        <v>0</v>
      </c>
      <c r="W56" s="1">
        <v>0</v>
      </c>
      <c r="X56" s="1">
        <v>0</v>
      </c>
      <c r="Y56" s="49">
        <v>0.09</v>
      </c>
      <c r="Z56" s="1">
        <v>4.99E-2</v>
      </c>
      <c r="AA56" s="1">
        <v>3.5999999999999997E-2</v>
      </c>
      <c r="AB56" s="1">
        <v>0</v>
      </c>
      <c r="AC56" s="1">
        <v>0</v>
      </c>
      <c r="AD56" s="1">
        <v>0.57999999999999996</v>
      </c>
      <c r="AE56" s="1">
        <f t="shared" si="41"/>
        <v>7.2160000000000002E-2</v>
      </c>
      <c r="AF56" s="1">
        <f t="shared" si="42"/>
        <v>4.1660000000000003E-2</v>
      </c>
      <c r="AG56" s="1">
        <f t="shared" si="43"/>
        <v>3.0499999999999999E-2</v>
      </c>
      <c r="AH56" s="1">
        <f t="shared" si="44"/>
        <v>0</v>
      </c>
      <c r="AI56" s="1">
        <f t="shared" si="45"/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f t="shared" si="46"/>
        <v>0</v>
      </c>
      <c r="AP56" s="1">
        <v>0</v>
      </c>
      <c r="AQ56" s="1">
        <v>0</v>
      </c>
      <c r="AR56" s="1">
        <v>0</v>
      </c>
      <c r="AS56" s="1">
        <v>0</v>
      </c>
      <c r="AT56" s="1">
        <f t="shared" si="47"/>
        <v>0</v>
      </c>
      <c r="AU56" s="1">
        <v>0</v>
      </c>
      <c r="AV56" s="1">
        <v>0</v>
      </c>
      <c r="AW56" s="1">
        <v>0</v>
      </c>
      <c r="AX56" s="1">
        <v>0</v>
      </c>
      <c r="AY56" s="1">
        <f t="shared" si="48"/>
        <v>7.2160000000000002E-2</v>
      </c>
      <c r="AZ56" s="1">
        <v>4.1660000000000003E-2</v>
      </c>
      <c r="BA56" s="1">
        <v>3.0499999999999999E-2</v>
      </c>
      <c r="BB56" s="1">
        <v>0</v>
      </c>
      <c r="BC56" s="1">
        <v>0</v>
      </c>
    </row>
    <row r="57" spans="1:55" s="3" customFormat="1" ht="47.25">
      <c r="A57" s="2" t="s">
        <v>144</v>
      </c>
      <c r="B57" s="40" t="s">
        <v>389</v>
      </c>
      <c r="C57" s="2" t="s">
        <v>390</v>
      </c>
      <c r="D57" s="1">
        <v>0.95</v>
      </c>
      <c r="E57" s="1">
        <f t="shared" si="37"/>
        <v>0</v>
      </c>
      <c r="F57" s="1">
        <f t="shared" si="37"/>
        <v>0</v>
      </c>
      <c r="G57" s="1">
        <f t="shared" si="37"/>
        <v>0</v>
      </c>
      <c r="H57" s="1">
        <f t="shared" si="37"/>
        <v>0</v>
      </c>
      <c r="I57" s="1">
        <f t="shared" si="37"/>
        <v>0</v>
      </c>
      <c r="J57" s="1">
        <f t="shared" si="38"/>
        <v>0</v>
      </c>
      <c r="K57" s="1">
        <v>0</v>
      </c>
      <c r="L57" s="1">
        <v>0</v>
      </c>
      <c r="M57" s="1">
        <v>0</v>
      </c>
      <c r="N57" s="1">
        <v>0</v>
      </c>
      <c r="O57" s="1">
        <f t="shared" si="39"/>
        <v>0</v>
      </c>
      <c r="P57" s="1">
        <v>0</v>
      </c>
      <c r="Q57" s="1">
        <v>0</v>
      </c>
      <c r="R57" s="1">
        <v>0</v>
      </c>
      <c r="S57" s="1">
        <v>0</v>
      </c>
      <c r="T57" s="1">
        <f t="shared" si="40"/>
        <v>0</v>
      </c>
      <c r="U57" s="1">
        <v>0</v>
      </c>
      <c r="V57" s="1">
        <v>0</v>
      </c>
      <c r="W57" s="1">
        <v>0</v>
      </c>
      <c r="X57" s="1">
        <v>0</v>
      </c>
      <c r="Y57" s="49">
        <v>0</v>
      </c>
      <c r="Z57" s="1">
        <v>0</v>
      </c>
      <c r="AA57" s="1">
        <v>0</v>
      </c>
      <c r="AB57" s="1">
        <v>0</v>
      </c>
      <c r="AC57" s="1">
        <v>0</v>
      </c>
      <c r="AD57" s="1">
        <v>0.79</v>
      </c>
      <c r="AE57" s="1">
        <f t="shared" si="41"/>
        <v>0</v>
      </c>
      <c r="AF57" s="1">
        <f t="shared" si="42"/>
        <v>0</v>
      </c>
      <c r="AG57" s="1">
        <f t="shared" si="43"/>
        <v>0</v>
      </c>
      <c r="AH57" s="1">
        <f t="shared" si="44"/>
        <v>0</v>
      </c>
      <c r="AI57" s="1">
        <f t="shared" si="45"/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f t="shared" si="46"/>
        <v>0</v>
      </c>
      <c r="AP57" s="1">
        <v>0</v>
      </c>
      <c r="AQ57" s="1">
        <v>0</v>
      </c>
      <c r="AR57" s="1">
        <v>0</v>
      </c>
      <c r="AS57" s="1">
        <v>0</v>
      </c>
      <c r="AT57" s="1">
        <f t="shared" si="47"/>
        <v>0</v>
      </c>
      <c r="AU57" s="1">
        <v>0</v>
      </c>
      <c r="AV57" s="1">
        <v>0</v>
      </c>
      <c r="AW57" s="1">
        <v>0</v>
      </c>
      <c r="AX57" s="1">
        <v>0</v>
      </c>
      <c r="AY57" s="1">
        <f t="shared" si="48"/>
        <v>0</v>
      </c>
      <c r="AZ57" s="1">
        <v>0</v>
      </c>
      <c r="BA57" s="1">
        <v>0</v>
      </c>
      <c r="BB57" s="1">
        <v>0</v>
      </c>
      <c r="BC57" s="1">
        <v>0</v>
      </c>
    </row>
    <row r="58" spans="1:55" s="3" customFormat="1" ht="31.5">
      <c r="A58" s="2" t="s">
        <v>145</v>
      </c>
      <c r="B58" s="38" t="s">
        <v>391</v>
      </c>
      <c r="C58" s="35" t="s">
        <v>392</v>
      </c>
      <c r="D58" s="1">
        <v>1.70333</v>
      </c>
      <c r="E58" s="1">
        <f t="shared" si="37"/>
        <v>1.19</v>
      </c>
      <c r="F58" s="1">
        <f t="shared" si="37"/>
        <v>0</v>
      </c>
      <c r="G58" s="1">
        <f t="shared" si="37"/>
        <v>1.19</v>
      </c>
      <c r="H58" s="1">
        <f t="shared" si="37"/>
        <v>0</v>
      </c>
      <c r="I58" s="1">
        <f t="shared" si="37"/>
        <v>0</v>
      </c>
      <c r="J58" s="1">
        <f t="shared" si="38"/>
        <v>0</v>
      </c>
      <c r="K58" s="1">
        <v>0</v>
      </c>
      <c r="L58" s="1">
        <v>0</v>
      </c>
      <c r="M58" s="1">
        <v>0</v>
      </c>
      <c r="N58" s="1">
        <v>0</v>
      </c>
      <c r="O58" s="1">
        <f t="shared" si="39"/>
        <v>0</v>
      </c>
      <c r="P58" s="1">
        <v>0</v>
      </c>
      <c r="Q58" s="1">
        <v>0</v>
      </c>
      <c r="R58" s="1">
        <v>0</v>
      </c>
      <c r="S58" s="1">
        <v>0</v>
      </c>
      <c r="T58" s="1">
        <f t="shared" si="40"/>
        <v>0</v>
      </c>
      <c r="U58" s="1">
        <v>0</v>
      </c>
      <c r="V58" s="1">
        <v>0</v>
      </c>
      <c r="W58" s="1">
        <v>0</v>
      </c>
      <c r="X58" s="1">
        <v>0</v>
      </c>
      <c r="Y58" s="49">
        <v>1.19</v>
      </c>
      <c r="Z58" s="1">
        <v>0</v>
      </c>
      <c r="AA58" s="1">
        <v>1.19</v>
      </c>
      <c r="AB58" s="1">
        <v>0</v>
      </c>
      <c r="AC58" s="1">
        <v>0</v>
      </c>
      <c r="AD58" s="1">
        <v>2.835</v>
      </c>
      <c r="AE58" s="1">
        <f t="shared" si="41"/>
        <v>2.407</v>
      </c>
      <c r="AF58" s="1">
        <f t="shared" si="42"/>
        <v>0</v>
      </c>
      <c r="AG58" s="1">
        <f t="shared" si="43"/>
        <v>2.407</v>
      </c>
      <c r="AH58" s="1">
        <f t="shared" si="44"/>
        <v>0</v>
      </c>
      <c r="AI58" s="1">
        <f t="shared" si="45"/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f t="shared" si="46"/>
        <v>0</v>
      </c>
      <c r="AP58" s="1">
        <v>0</v>
      </c>
      <c r="AQ58" s="1">
        <v>0</v>
      </c>
      <c r="AR58" s="1">
        <v>0</v>
      </c>
      <c r="AS58" s="1">
        <v>0</v>
      </c>
      <c r="AT58" s="1">
        <f t="shared" si="47"/>
        <v>0</v>
      </c>
      <c r="AU58" s="1">
        <v>0</v>
      </c>
      <c r="AV58" s="1">
        <v>0</v>
      </c>
      <c r="AW58" s="1">
        <v>0</v>
      </c>
      <c r="AX58" s="1">
        <v>0</v>
      </c>
      <c r="AY58" s="1">
        <f t="shared" si="48"/>
        <v>2.407</v>
      </c>
      <c r="AZ58" s="1">
        <v>0</v>
      </c>
      <c r="BA58" s="1">
        <v>2.407</v>
      </c>
      <c r="BB58" s="1">
        <v>0</v>
      </c>
      <c r="BC58" s="1">
        <v>0</v>
      </c>
    </row>
    <row r="59" spans="1:55" s="3" customFormat="1" ht="47.25">
      <c r="A59" s="2" t="s">
        <v>146</v>
      </c>
      <c r="B59" s="38" t="s">
        <v>393</v>
      </c>
      <c r="C59" s="35" t="s">
        <v>394</v>
      </c>
      <c r="D59" s="1">
        <v>3.07</v>
      </c>
      <c r="E59" s="1">
        <f t="shared" si="37"/>
        <v>0</v>
      </c>
      <c r="F59" s="1">
        <f t="shared" si="37"/>
        <v>0</v>
      </c>
      <c r="G59" s="1">
        <f t="shared" si="37"/>
        <v>0</v>
      </c>
      <c r="H59" s="1">
        <f t="shared" si="37"/>
        <v>0</v>
      </c>
      <c r="I59" s="1">
        <f t="shared" si="37"/>
        <v>0</v>
      </c>
      <c r="J59" s="1">
        <f t="shared" si="38"/>
        <v>0</v>
      </c>
      <c r="K59" s="1">
        <v>0</v>
      </c>
      <c r="L59" s="1">
        <v>0</v>
      </c>
      <c r="M59" s="1">
        <v>0</v>
      </c>
      <c r="N59" s="1">
        <v>0</v>
      </c>
      <c r="O59" s="1">
        <f t="shared" si="39"/>
        <v>0</v>
      </c>
      <c r="P59" s="1">
        <v>0</v>
      </c>
      <c r="Q59" s="1">
        <v>0</v>
      </c>
      <c r="R59" s="1">
        <v>0</v>
      </c>
      <c r="S59" s="1">
        <v>0</v>
      </c>
      <c r="T59" s="1">
        <f t="shared" si="40"/>
        <v>0</v>
      </c>
      <c r="U59" s="1">
        <v>0</v>
      </c>
      <c r="V59" s="1">
        <v>0</v>
      </c>
      <c r="W59" s="1">
        <v>0</v>
      </c>
      <c r="X59" s="1">
        <v>0</v>
      </c>
      <c r="Y59" s="49">
        <v>0</v>
      </c>
      <c r="Z59" s="1">
        <v>0</v>
      </c>
      <c r="AA59" s="1">
        <v>0</v>
      </c>
      <c r="AB59" s="1">
        <v>0</v>
      </c>
      <c r="AC59" s="1">
        <v>0</v>
      </c>
      <c r="AD59" s="1">
        <v>5.12</v>
      </c>
      <c r="AE59" s="1">
        <f t="shared" si="41"/>
        <v>7.1459999999999999</v>
      </c>
      <c r="AF59" s="1">
        <f t="shared" si="42"/>
        <v>0</v>
      </c>
      <c r="AG59" s="1">
        <f t="shared" si="43"/>
        <v>7.1459999999999999</v>
      </c>
      <c r="AH59" s="1">
        <f t="shared" si="44"/>
        <v>0</v>
      </c>
      <c r="AI59" s="1">
        <f t="shared" si="45"/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f t="shared" si="46"/>
        <v>0</v>
      </c>
      <c r="AP59" s="1">
        <v>0</v>
      </c>
      <c r="AQ59" s="1">
        <v>0</v>
      </c>
      <c r="AR59" s="1">
        <v>0</v>
      </c>
      <c r="AS59" s="1">
        <v>0</v>
      </c>
      <c r="AT59" s="1">
        <f t="shared" si="47"/>
        <v>0</v>
      </c>
      <c r="AU59" s="1">
        <v>0</v>
      </c>
      <c r="AV59" s="1">
        <v>0</v>
      </c>
      <c r="AW59" s="1">
        <v>0</v>
      </c>
      <c r="AX59" s="1">
        <v>0</v>
      </c>
      <c r="AY59" s="1">
        <f t="shared" si="48"/>
        <v>7.1459999999999999</v>
      </c>
      <c r="AZ59" s="1">
        <v>0</v>
      </c>
      <c r="BA59" s="1">
        <v>7.1459999999999999</v>
      </c>
      <c r="BB59" s="1">
        <v>0</v>
      </c>
      <c r="BC59" s="1">
        <v>0</v>
      </c>
    </row>
    <row r="60" spans="1:55" s="3" customFormat="1" ht="31.5">
      <c r="A60" s="2" t="s">
        <v>149</v>
      </c>
      <c r="B60" s="38" t="s">
        <v>395</v>
      </c>
      <c r="C60" s="35" t="s">
        <v>396</v>
      </c>
      <c r="D60" s="1">
        <v>1.1499999999999999</v>
      </c>
      <c r="E60" s="1">
        <f t="shared" ref="E60:I93" si="49">J60+O60+T60+Y60</f>
        <v>0</v>
      </c>
      <c r="F60" s="1">
        <f t="shared" si="49"/>
        <v>0</v>
      </c>
      <c r="G60" s="1">
        <f t="shared" si="49"/>
        <v>0</v>
      </c>
      <c r="H60" s="1">
        <f t="shared" si="49"/>
        <v>0</v>
      </c>
      <c r="I60" s="1">
        <f t="shared" si="49"/>
        <v>0</v>
      </c>
      <c r="J60" s="1">
        <f t="shared" si="38"/>
        <v>0</v>
      </c>
      <c r="K60" s="1">
        <v>0</v>
      </c>
      <c r="L60" s="1">
        <v>0</v>
      </c>
      <c r="M60" s="1">
        <v>0</v>
      </c>
      <c r="N60" s="1">
        <v>0</v>
      </c>
      <c r="O60" s="1">
        <f t="shared" si="39"/>
        <v>0</v>
      </c>
      <c r="P60" s="1">
        <v>0</v>
      </c>
      <c r="Q60" s="1">
        <v>0</v>
      </c>
      <c r="R60" s="1">
        <v>0</v>
      </c>
      <c r="S60" s="1">
        <v>0</v>
      </c>
      <c r="T60" s="1">
        <f t="shared" si="40"/>
        <v>0</v>
      </c>
      <c r="U60" s="1">
        <v>0</v>
      </c>
      <c r="V60" s="1">
        <v>0</v>
      </c>
      <c r="W60" s="1">
        <v>0</v>
      </c>
      <c r="X60" s="1">
        <v>0</v>
      </c>
      <c r="Y60" s="49">
        <v>0</v>
      </c>
      <c r="Z60" s="1">
        <v>0</v>
      </c>
      <c r="AA60" s="1">
        <v>0</v>
      </c>
      <c r="AB60" s="1">
        <v>0</v>
      </c>
      <c r="AC60" s="1">
        <v>0</v>
      </c>
      <c r="AD60" s="1">
        <v>1.91</v>
      </c>
      <c r="AE60" s="1">
        <f t="shared" si="41"/>
        <v>0</v>
      </c>
      <c r="AF60" s="1">
        <f t="shared" si="42"/>
        <v>0</v>
      </c>
      <c r="AG60" s="1">
        <f t="shared" si="43"/>
        <v>0</v>
      </c>
      <c r="AH60" s="1">
        <f t="shared" si="44"/>
        <v>0</v>
      </c>
      <c r="AI60" s="1">
        <f t="shared" si="45"/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f t="shared" si="46"/>
        <v>0</v>
      </c>
      <c r="AP60" s="1">
        <v>0</v>
      </c>
      <c r="AQ60" s="1">
        <v>0</v>
      </c>
      <c r="AR60" s="1">
        <v>0</v>
      </c>
      <c r="AS60" s="1">
        <v>0</v>
      </c>
      <c r="AT60" s="1">
        <f t="shared" si="47"/>
        <v>0</v>
      </c>
      <c r="AU60" s="1">
        <v>0</v>
      </c>
      <c r="AV60" s="1">
        <v>0</v>
      </c>
      <c r="AW60" s="1">
        <v>0</v>
      </c>
      <c r="AX60" s="1">
        <v>0</v>
      </c>
      <c r="AY60" s="1">
        <f t="shared" si="48"/>
        <v>0</v>
      </c>
      <c r="AZ60" s="1">
        <v>0</v>
      </c>
      <c r="BA60" s="1">
        <v>0</v>
      </c>
      <c r="BB60" s="1">
        <v>0</v>
      </c>
      <c r="BC60" s="1">
        <v>0</v>
      </c>
    </row>
    <row r="61" spans="1:55" s="3" customFormat="1" ht="31.5">
      <c r="A61" s="2" t="s">
        <v>150</v>
      </c>
      <c r="B61" s="60" t="s">
        <v>324</v>
      </c>
      <c r="C61" s="61" t="s">
        <v>325</v>
      </c>
      <c r="D61" s="1">
        <v>1.39</v>
      </c>
      <c r="E61" s="1">
        <f t="shared" si="49"/>
        <v>1.29</v>
      </c>
      <c r="F61" s="1">
        <f t="shared" si="49"/>
        <v>0</v>
      </c>
      <c r="G61" s="1">
        <f t="shared" si="49"/>
        <v>1.29</v>
      </c>
      <c r="H61" s="1">
        <f t="shared" si="49"/>
        <v>0</v>
      </c>
      <c r="I61" s="1">
        <f t="shared" si="49"/>
        <v>0</v>
      </c>
      <c r="J61" s="1">
        <f t="shared" si="38"/>
        <v>0</v>
      </c>
      <c r="K61" s="1">
        <v>0</v>
      </c>
      <c r="L61" s="1">
        <v>0</v>
      </c>
      <c r="M61" s="1">
        <v>0</v>
      </c>
      <c r="N61" s="1">
        <v>0</v>
      </c>
      <c r="O61" s="1">
        <f t="shared" si="39"/>
        <v>0</v>
      </c>
      <c r="P61" s="1">
        <v>0</v>
      </c>
      <c r="Q61" s="1">
        <v>0</v>
      </c>
      <c r="R61" s="1">
        <v>0</v>
      </c>
      <c r="S61" s="1">
        <v>0</v>
      </c>
      <c r="T61" s="1">
        <f t="shared" si="40"/>
        <v>1.29</v>
      </c>
      <c r="U61" s="1">
        <v>0</v>
      </c>
      <c r="V61" s="1">
        <v>1.29</v>
      </c>
      <c r="W61" s="1">
        <v>0</v>
      </c>
      <c r="X61" s="1">
        <v>0</v>
      </c>
      <c r="Y61" s="49">
        <v>0</v>
      </c>
      <c r="Z61" s="1">
        <v>0</v>
      </c>
      <c r="AA61" s="1">
        <v>0</v>
      </c>
      <c r="AB61" s="1">
        <v>0</v>
      </c>
      <c r="AC61" s="1">
        <v>0</v>
      </c>
      <c r="AD61" s="1">
        <v>1.1599999999999999</v>
      </c>
      <c r="AE61" s="1">
        <f t="shared" si="41"/>
        <v>0</v>
      </c>
      <c r="AF61" s="1">
        <f t="shared" si="42"/>
        <v>0</v>
      </c>
      <c r="AG61" s="1">
        <f t="shared" si="43"/>
        <v>0</v>
      </c>
      <c r="AH61" s="1">
        <f t="shared" si="44"/>
        <v>0</v>
      </c>
      <c r="AI61" s="1">
        <f t="shared" si="45"/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f t="shared" si="46"/>
        <v>0</v>
      </c>
      <c r="AP61" s="1">
        <v>0</v>
      </c>
      <c r="AQ61" s="1">
        <v>0</v>
      </c>
      <c r="AR61" s="1">
        <v>0</v>
      </c>
      <c r="AS61" s="1">
        <v>0</v>
      </c>
      <c r="AT61" s="1">
        <f t="shared" si="47"/>
        <v>0</v>
      </c>
      <c r="AU61" s="1">
        <v>0</v>
      </c>
      <c r="AV61" s="1">
        <v>0</v>
      </c>
      <c r="AW61" s="1">
        <v>0</v>
      </c>
      <c r="AX61" s="1">
        <v>0</v>
      </c>
      <c r="AY61" s="1">
        <f t="shared" si="48"/>
        <v>0</v>
      </c>
      <c r="AZ61" s="1">
        <v>0</v>
      </c>
      <c r="BA61" s="1">
        <v>0</v>
      </c>
      <c r="BB61" s="1">
        <v>0</v>
      </c>
      <c r="BC61" s="1">
        <v>0</v>
      </c>
    </row>
    <row r="62" spans="1:55" s="3" customFormat="1" ht="47.25">
      <c r="A62" s="2" t="s">
        <v>151</v>
      </c>
      <c r="B62" s="41" t="s">
        <v>204</v>
      </c>
      <c r="C62" s="40" t="s">
        <v>205</v>
      </c>
      <c r="D62" s="1">
        <v>0.13</v>
      </c>
      <c r="E62" s="1">
        <f t="shared" si="49"/>
        <v>1.964</v>
      </c>
      <c r="F62" s="1">
        <f t="shared" si="49"/>
        <v>0.11</v>
      </c>
      <c r="G62" s="1">
        <f t="shared" si="49"/>
        <v>1.8540000000000001</v>
      </c>
      <c r="H62" s="1">
        <f t="shared" si="49"/>
        <v>0</v>
      </c>
      <c r="I62" s="1">
        <f t="shared" si="49"/>
        <v>0</v>
      </c>
      <c r="J62" s="1">
        <f t="shared" si="38"/>
        <v>0.68399999999999994</v>
      </c>
      <c r="K62" s="1">
        <v>0.11</v>
      </c>
      <c r="L62" s="1">
        <v>0.57399999999999995</v>
      </c>
      <c r="M62" s="1">
        <v>0</v>
      </c>
      <c r="N62" s="1">
        <v>0</v>
      </c>
      <c r="O62" s="1">
        <f t="shared" si="39"/>
        <v>0</v>
      </c>
      <c r="P62" s="1">
        <v>0</v>
      </c>
      <c r="Q62" s="1">
        <v>0</v>
      </c>
      <c r="R62" s="1">
        <v>0</v>
      </c>
      <c r="S62" s="1">
        <v>0</v>
      </c>
      <c r="T62" s="1">
        <f t="shared" si="40"/>
        <v>1.28</v>
      </c>
      <c r="U62" s="1">
        <v>0</v>
      </c>
      <c r="V62" s="1">
        <v>1.28</v>
      </c>
      <c r="W62" s="1">
        <v>0</v>
      </c>
      <c r="X62" s="1">
        <v>0</v>
      </c>
      <c r="Y62" s="49">
        <v>0</v>
      </c>
      <c r="Z62" s="1">
        <v>0</v>
      </c>
      <c r="AA62" s="1">
        <v>0</v>
      </c>
      <c r="AB62" s="1">
        <v>0</v>
      </c>
      <c r="AC62" s="1">
        <v>0</v>
      </c>
      <c r="AD62" s="1">
        <v>0.11</v>
      </c>
      <c r="AE62" s="1">
        <f t="shared" si="41"/>
        <v>1.64</v>
      </c>
      <c r="AF62" s="1">
        <f t="shared" si="42"/>
        <v>0.09</v>
      </c>
      <c r="AG62" s="1">
        <f t="shared" si="43"/>
        <v>1.55</v>
      </c>
      <c r="AH62" s="1">
        <f t="shared" si="44"/>
        <v>0</v>
      </c>
      <c r="AI62" s="1">
        <f t="shared" si="45"/>
        <v>0</v>
      </c>
      <c r="AJ62" s="1">
        <v>0.56999999999999995</v>
      </c>
      <c r="AK62" s="1">
        <v>0.09</v>
      </c>
      <c r="AL62" s="1">
        <v>0.48</v>
      </c>
      <c r="AM62" s="1">
        <v>0</v>
      </c>
      <c r="AN62" s="1">
        <v>0</v>
      </c>
      <c r="AO62" s="1">
        <f t="shared" si="46"/>
        <v>0.64</v>
      </c>
      <c r="AP62" s="1">
        <v>0</v>
      </c>
      <c r="AQ62" s="1">
        <v>0.64</v>
      </c>
      <c r="AR62" s="1">
        <v>0</v>
      </c>
      <c r="AS62" s="1">
        <v>0</v>
      </c>
      <c r="AT62" s="1">
        <f t="shared" si="47"/>
        <v>0.43</v>
      </c>
      <c r="AU62" s="1">
        <v>0</v>
      </c>
      <c r="AV62" s="1">
        <v>0.43</v>
      </c>
      <c r="AW62" s="1">
        <v>0</v>
      </c>
      <c r="AX62" s="1">
        <v>0</v>
      </c>
      <c r="AY62" s="1">
        <f t="shared" si="48"/>
        <v>0</v>
      </c>
      <c r="AZ62" s="1">
        <v>0</v>
      </c>
      <c r="BA62" s="1">
        <v>0</v>
      </c>
      <c r="BB62" s="1">
        <v>0</v>
      </c>
      <c r="BC62" s="1">
        <v>0</v>
      </c>
    </row>
    <row r="63" spans="1:55" s="3" customFormat="1" ht="47.25">
      <c r="A63" s="2" t="s">
        <v>152</v>
      </c>
      <c r="B63" s="41" t="s">
        <v>397</v>
      </c>
      <c r="C63" s="2" t="s">
        <v>398</v>
      </c>
      <c r="D63" s="1">
        <v>2.39</v>
      </c>
      <c r="E63" s="1">
        <f t="shared" si="49"/>
        <v>0</v>
      </c>
      <c r="F63" s="1">
        <f t="shared" si="49"/>
        <v>0</v>
      </c>
      <c r="G63" s="1">
        <f t="shared" si="49"/>
        <v>0</v>
      </c>
      <c r="H63" s="1">
        <f t="shared" si="49"/>
        <v>0</v>
      </c>
      <c r="I63" s="1">
        <f t="shared" si="49"/>
        <v>0</v>
      </c>
      <c r="J63" s="1">
        <f t="shared" si="38"/>
        <v>0</v>
      </c>
      <c r="K63" s="1">
        <v>0</v>
      </c>
      <c r="L63" s="1">
        <v>0</v>
      </c>
      <c r="M63" s="1">
        <v>0</v>
      </c>
      <c r="N63" s="1">
        <v>0</v>
      </c>
      <c r="O63" s="1">
        <f t="shared" si="39"/>
        <v>0</v>
      </c>
      <c r="P63" s="1">
        <v>0</v>
      </c>
      <c r="Q63" s="1">
        <v>0</v>
      </c>
      <c r="R63" s="1">
        <v>0</v>
      </c>
      <c r="S63" s="1">
        <v>0</v>
      </c>
      <c r="T63" s="1">
        <f t="shared" si="40"/>
        <v>0</v>
      </c>
      <c r="U63" s="1">
        <v>0</v>
      </c>
      <c r="V63" s="1">
        <v>0</v>
      </c>
      <c r="W63" s="1">
        <v>0</v>
      </c>
      <c r="X63" s="1">
        <v>0</v>
      </c>
      <c r="Y63" s="49">
        <v>0</v>
      </c>
      <c r="Z63" s="1">
        <v>0</v>
      </c>
      <c r="AA63" s="1">
        <v>0</v>
      </c>
      <c r="AB63" s="1">
        <v>0</v>
      </c>
      <c r="AC63" s="1">
        <v>0</v>
      </c>
      <c r="AD63" s="1">
        <v>3.99</v>
      </c>
      <c r="AE63" s="1">
        <f t="shared" si="41"/>
        <v>2.3088147800000001</v>
      </c>
      <c r="AF63" s="1">
        <f t="shared" si="42"/>
        <v>0</v>
      </c>
      <c r="AG63" s="1">
        <f t="shared" si="43"/>
        <v>2.3088147800000001</v>
      </c>
      <c r="AH63" s="1">
        <f t="shared" si="44"/>
        <v>0</v>
      </c>
      <c r="AI63" s="1">
        <f t="shared" si="45"/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f t="shared" si="46"/>
        <v>0</v>
      </c>
      <c r="AP63" s="1">
        <v>0</v>
      </c>
      <c r="AQ63" s="1">
        <v>0</v>
      </c>
      <c r="AR63" s="1">
        <v>0</v>
      </c>
      <c r="AS63" s="1">
        <v>0</v>
      </c>
      <c r="AT63" s="1">
        <f t="shared" si="47"/>
        <v>0</v>
      </c>
      <c r="AU63" s="1">
        <v>0</v>
      </c>
      <c r="AV63" s="1">
        <v>0</v>
      </c>
      <c r="AW63" s="1">
        <v>0</v>
      </c>
      <c r="AX63" s="1">
        <v>0</v>
      </c>
      <c r="AY63" s="1">
        <f t="shared" si="48"/>
        <v>2.3088147800000001</v>
      </c>
      <c r="AZ63" s="1">
        <v>0</v>
      </c>
      <c r="BA63" s="1">
        <v>2.3088147800000001</v>
      </c>
      <c r="BB63" s="1">
        <v>0</v>
      </c>
      <c r="BC63" s="1">
        <v>0</v>
      </c>
    </row>
    <row r="64" spans="1:55" s="3" customFormat="1" ht="63">
      <c r="A64" s="2" t="s">
        <v>153</v>
      </c>
      <c r="B64" s="40" t="s">
        <v>198</v>
      </c>
      <c r="C64" s="2" t="s">
        <v>199</v>
      </c>
      <c r="D64" s="1">
        <v>0.43</v>
      </c>
      <c r="E64" s="1">
        <f t="shared" si="49"/>
        <v>0.43</v>
      </c>
      <c r="F64" s="1">
        <f t="shared" si="49"/>
        <v>0</v>
      </c>
      <c r="G64" s="1">
        <f t="shared" si="49"/>
        <v>0.43</v>
      </c>
      <c r="H64" s="1">
        <f t="shared" si="49"/>
        <v>0</v>
      </c>
      <c r="I64" s="1">
        <f t="shared" si="49"/>
        <v>0</v>
      </c>
      <c r="J64" s="1">
        <f t="shared" si="38"/>
        <v>0.43</v>
      </c>
      <c r="K64" s="1">
        <v>0</v>
      </c>
      <c r="L64" s="1">
        <v>0.43</v>
      </c>
      <c r="M64" s="1">
        <v>0</v>
      </c>
      <c r="N64" s="1">
        <v>0</v>
      </c>
      <c r="O64" s="1">
        <f t="shared" si="39"/>
        <v>0</v>
      </c>
      <c r="P64" s="1">
        <v>0</v>
      </c>
      <c r="Q64" s="1">
        <v>0</v>
      </c>
      <c r="R64" s="1">
        <v>0</v>
      </c>
      <c r="S64" s="1">
        <v>0</v>
      </c>
      <c r="T64" s="1">
        <f t="shared" si="40"/>
        <v>0</v>
      </c>
      <c r="U64" s="1">
        <v>0</v>
      </c>
      <c r="V64" s="1">
        <v>0</v>
      </c>
      <c r="W64" s="1">
        <v>0</v>
      </c>
      <c r="X64" s="1">
        <v>0</v>
      </c>
      <c r="Y64" s="49">
        <v>0</v>
      </c>
      <c r="Z64" s="1">
        <v>0</v>
      </c>
      <c r="AA64" s="1">
        <v>0</v>
      </c>
      <c r="AB64" s="1">
        <v>0</v>
      </c>
      <c r="AC64" s="1">
        <v>0</v>
      </c>
      <c r="AD64" s="1">
        <v>0.36</v>
      </c>
      <c r="AE64" s="1">
        <f t="shared" si="41"/>
        <v>0.36</v>
      </c>
      <c r="AF64" s="1">
        <f t="shared" si="42"/>
        <v>0</v>
      </c>
      <c r="AG64" s="1">
        <f t="shared" si="43"/>
        <v>0.36</v>
      </c>
      <c r="AH64" s="1">
        <f t="shared" si="44"/>
        <v>0</v>
      </c>
      <c r="AI64" s="1">
        <f t="shared" si="45"/>
        <v>0</v>
      </c>
      <c r="AJ64" s="1">
        <v>0.36</v>
      </c>
      <c r="AK64" s="1">
        <v>0</v>
      </c>
      <c r="AL64" s="1">
        <v>0.36</v>
      </c>
      <c r="AM64" s="1">
        <v>0</v>
      </c>
      <c r="AN64" s="1">
        <v>0</v>
      </c>
      <c r="AO64" s="1">
        <f t="shared" si="46"/>
        <v>0</v>
      </c>
      <c r="AP64" s="1">
        <v>0</v>
      </c>
      <c r="AQ64" s="1">
        <v>0</v>
      </c>
      <c r="AR64" s="1">
        <v>0</v>
      </c>
      <c r="AS64" s="1">
        <v>0</v>
      </c>
      <c r="AT64" s="1">
        <f t="shared" si="47"/>
        <v>0</v>
      </c>
      <c r="AU64" s="1">
        <v>0</v>
      </c>
      <c r="AV64" s="1">
        <v>0</v>
      </c>
      <c r="AW64" s="1">
        <v>0</v>
      </c>
      <c r="AX64" s="1">
        <v>0</v>
      </c>
      <c r="AY64" s="1">
        <f t="shared" si="48"/>
        <v>0</v>
      </c>
      <c r="AZ64" s="1">
        <v>0</v>
      </c>
      <c r="BA64" s="1">
        <v>0</v>
      </c>
      <c r="BB64" s="1">
        <v>0</v>
      </c>
      <c r="BC64" s="1">
        <v>0</v>
      </c>
    </row>
    <row r="65" spans="1:55" s="3" customFormat="1" ht="31.5">
      <c r="A65" s="2" t="s">
        <v>154</v>
      </c>
      <c r="B65" s="54" t="s">
        <v>147</v>
      </c>
      <c r="C65" s="35" t="s">
        <v>148</v>
      </c>
      <c r="D65" s="1">
        <v>0.71</v>
      </c>
      <c r="E65" s="1">
        <f t="shared" si="49"/>
        <v>1.03</v>
      </c>
      <c r="F65" s="1">
        <f t="shared" si="49"/>
        <v>0</v>
      </c>
      <c r="G65" s="1">
        <f t="shared" si="49"/>
        <v>1.03</v>
      </c>
      <c r="H65" s="1">
        <f t="shared" si="49"/>
        <v>0</v>
      </c>
      <c r="I65" s="1">
        <f t="shared" si="49"/>
        <v>0</v>
      </c>
      <c r="J65" s="1">
        <f t="shared" si="38"/>
        <v>0</v>
      </c>
      <c r="K65" s="1">
        <v>0</v>
      </c>
      <c r="L65" s="1">
        <v>0</v>
      </c>
      <c r="M65" s="1">
        <v>0</v>
      </c>
      <c r="N65" s="1">
        <v>0</v>
      </c>
      <c r="O65" s="1">
        <f t="shared" si="39"/>
        <v>0</v>
      </c>
      <c r="P65" s="1">
        <v>0</v>
      </c>
      <c r="Q65" s="1">
        <v>0</v>
      </c>
      <c r="R65" s="1">
        <v>0</v>
      </c>
      <c r="S65" s="1">
        <v>0</v>
      </c>
      <c r="T65" s="1">
        <f t="shared" si="40"/>
        <v>1.03</v>
      </c>
      <c r="U65" s="1">
        <v>0</v>
      </c>
      <c r="V65" s="1">
        <v>1.03</v>
      </c>
      <c r="W65" s="1">
        <v>0</v>
      </c>
      <c r="X65" s="1">
        <v>0</v>
      </c>
      <c r="Y65" s="49">
        <v>0</v>
      </c>
      <c r="Z65" s="1">
        <v>0</v>
      </c>
      <c r="AA65" s="1">
        <v>0</v>
      </c>
      <c r="AB65" s="1">
        <v>0</v>
      </c>
      <c r="AC65" s="1">
        <v>0</v>
      </c>
      <c r="AD65" s="1">
        <v>0.59</v>
      </c>
      <c r="AE65" s="1">
        <f t="shared" si="41"/>
        <v>0.86</v>
      </c>
      <c r="AF65" s="1">
        <f t="shared" si="42"/>
        <v>0</v>
      </c>
      <c r="AG65" s="1">
        <f t="shared" si="43"/>
        <v>0.86</v>
      </c>
      <c r="AH65" s="1">
        <f t="shared" si="44"/>
        <v>0</v>
      </c>
      <c r="AI65" s="1">
        <f t="shared" si="45"/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f t="shared" si="46"/>
        <v>0</v>
      </c>
      <c r="AP65" s="1">
        <v>0</v>
      </c>
      <c r="AQ65" s="1">
        <v>0</v>
      </c>
      <c r="AR65" s="1">
        <v>0</v>
      </c>
      <c r="AS65" s="1">
        <v>0</v>
      </c>
      <c r="AT65" s="1">
        <f t="shared" si="47"/>
        <v>0.86</v>
      </c>
      <c r="AU65" s="1">
        <v>0</v>
      </c>
      <c r="AV65" s="1">
        <v>0.86</v>
      </c>
      <c r="AW65" s="1">
        <v>0</v>
      </c>
      <c r="AX65" s="1">
        <v>0</v>
      </c>
      <c r="AY65" s="1">
        <f t="shared" si="48"/>
        <v>0</v>
      </c>
      <c r="AZ65" s="1">
        <v>0</v>
      </c>
      <c r="BA65" s="1">
        <v>0</v>
      </c>
      <c r="BB65" s="1">
        <v>0</v>
      </c>
      <c r="BC65" s="1">
        <v>0</v>
      </c>
    </row>
    <row r="66" spans="1:55" s="3" customFormat="1" ht="31.5">
      <c r="A66" s="2" t="s">
        <v>155</v>
      </c>
      <c r="B66" s="38" t="s">
        <v>399</v>
      </c>
      <c r="C66" s="2" t="s">
        <v>400</v>
      </c>
      <c r="D66" s="1">
        <v>2.9</v>
      </c>
      <c r="E66" s="1">
        <f t="shared" si="49"/>
        <v>0</v>
      </c>
      <c r="F66" s="1">
        <f t="shared" si="49"/>
        <v>0</v>
      </c>
      <c r="G66" s="1">
        <f t="shared" si="49"/>
        <v>0</v>
      </c>
      <c r="H66" s="1">
        <f t="shared" si="49"/>
        <v>0</v>
      </c>
      <c r="I66" s="1">
        <f t="shared" si="49"/>
        <v>0</v>
      </c>
      <c r="J66" s="1">
        <f t="shared" si="38"/>
        <v>0</v>
      </c>
      <c r="K66" s="1">
        <v>0</v>
      </c>
      <c r="L66" s="1">
        <v>0</v>
      </c>
      <c r="M66" s="1">
        <v>0</v>
      </c>
      <c r="N66" s="1">
        <v>0</v>
      </c>
      <c r="O66" s="1">
        <f t="shared" si="39"/>
        <v>0</v>
      </c>
      <c r="P66" s="1">
        <v>0</v>
      </c>
      <c r="Q66" s="1">
        <v>0</v>
      </c>
      <c r="R66" s="1">
        <v>0</v>
      </c>
      <c r="S66" s="1">
        <v>0</v>
      </c>
      <c r="T66" s="1">
        <f t="shared" si="40"/>
        <v>0</v>
      </c>
      <c r="U66" s="1">
        <v>0</v>
      </c>
      <c r="V66" s="1">
        <v>0</v>
      </c>
      <c r="W66" s="1">
        <v>0</v>
      </c>
      <c r="X66" s="1">
        <v>0</v>
      </c>
      <c r="Y66" s="49">
        <v>0</v>
      </c>
      <c r="Z66" s="1">
        <v>0</v>
      </c>
      <c r="AA66" s="1">
        <v>0</v>
      </c>
      <c r="AB66" s="1">
        <v>0</v>
      </c>
      <c r="AC66" s="1">
        <v>0</v>
      </c>
      <c r="AD66" s="1">
        <v>2.42</v>
      </c>
      <c r="AE66" s="1">
        <f t="shared" si="41"/>
        <v>0</v>
      </c>
      <c r="AF66" s="1">
        <f t="shared" si="42"/>
        <v>0</v>
      </c>
      <c r="AG66" s="1">
        <f t="shared" si="43"/>
        <v>0</v>
      </c>
      <c r="AH66" s="1">
        <f t="shared" si="44"/>
        <v>0</v>
      </c>
      <c r="AI66" s="1">
        <f t="shared" si="45"/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f t="shared" si="46"/>
        <v>0</v>
      </c>
      <c r="AP66" s="1">
        <v>0</v>
      </c>
      <c r="AQ66" s="1">
        <v>0</v>
      </c>
      <c r="AR66" s="1">
        <v>0</v>
      </c>
      <c r="AS66" s="1">
        <v>0</v>
      </c>
      <c r="AT66" s="1">
        <f t="shared" si="47"/>
        <v>0</v>
      </c>
      <c r="AU66" s="1">
        <v>0</v>
      </c>
      <c r="AV66" s="1">
        <v>0</v>
      </c>
      <c r="AW66" s="1">
        <v>0</v>
      </c>
      <c r="AX66" s="1">
        <v>0</v>
      </c>
      <c r="AY66" s="1">
        <f t="shared" si="48"/>
        <v>0</v>
      </c>
      <c r="AZ66" s="1">
        <v>0</v>
      </c>
      <c r="BA66" s="1">
        <v>0</v>
      </c>
      <c r="BB66" s="1">
        <v>0</v>
      </c>
      <c r="BC66" s="1">
        <v>0</v>
      </c>
    </row>
    <row r="67" spans="1:55" s="3" customFormat="1" ht="31.5">
      <c r="A67" s="2" t="s">
        <v>156</v>
      </c>
      <c r="B67" s="38" t="s">
        <v>401</v>
      </c>
      <c r="C67" s="2" t="s">
        <v>402</v>
      </c>
      <c r="D67" s="1">
        <v>2.54</v>
      </c>
      <c r="E67" s="1">
        <f t="shared" si="49"/>
        <v>0</v>
      </c>
      <c r="F67" s="1">
        <f t="shared" si="49"/>
        <v>0</v>
      </c>
      <c r="G67" s="1">
        <f t="shared" si="49"/>
        <v>0</v>
      </c>
      <c r="H67" s="1">
        <f t="shared" si="49"/>
        <v>0</v>
      </c>
      <c r="I67" s="1">
        <f t="shared" si="49"/>
        <v>0</v>
      </c>
      <c r="J67" s="1">
        <f t="shared" si="38"/>
        <v>0</v>
      </c>
      <c r="K67" s="1">
        <v>0</v>
      </c>
      <c r="L67" s="1">
        <v>0</v>
      </c>
      <c r="M67" s="1">
        <v>0</v>
      </c>
      <c r="N67" s="1">
        <v>0</v>
      </c>
      <c r="O67" s="1">
        <f t="shared" si="39"/>
        <v>0</v>
      </c>
      <c r="P67" s="1">
        <v>0</v>
      </c>
      <c r="Q67" s="1">
        <v>0</v>
      </c>
      <c r="R67" s="1">
        <v>0</v>
      </c>
      <c r="S67" s="1">
        <v>0</v>
      </c>
      <c r="T67" s="1">
        <f t="shared" si="40"/>
        <v>0</v>
      </c>
      <c r="U67" s="1">
        <v>0</v>
      </c>
      <c r="V67" s="1">
        <v>0</v>
      </c>
      <c r="W67" s="1">
        <v>0</v>
      </c>
      <c r="X67" s="1">
        <v>0</v>
      </c>
      <c r="Y67" s="49">
        <v>0</v>
      </c>
      <c r="Z67" s="1">
        <v>0</v>
      </c>
      <c r="AA67" s="1">
        <v>0</v>
      </c>
      <c r="AB67" s="1">
        <v>0</v>
      </c>
      <c r="AC67" s="1">
        <v>0</v>
      </c>
      <c r="AD67" s="1">
        <v>2.12</v>
      </c>
      <c r="AE67" s="1">
        <f t="shared" si="41"/>
        <v>0</v>
      </c>
      <c r="AF67" s="1">
        <f t="shared" si="42"/>
        <v>0</v>
      </c>
      <c r="AG67" s="1">
        <f t="shared" si="43"/>
        <v>0</v>
      </c>
      <c r="AH67" s="1">
        <f t="shared" si="44"/>
        <v>0</v>
      </c>
      <c r="AI67" s="1">
        <f t="shared" si="45"/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f t="shared" si="46"/>
        <v>0</v>
      </c>
      <c r="AP67" s="1">
        <v>0</v>
      </c>
      <c r="AQ67" s="1">
        <v>0</v>
      </c>
      <c r="AR67" s="1">
        <v>0</v>
      </c>
      <c r="AS67" s="1">
        <v>0</v>
      </c>
      <c r="AT67" s="1">
        <f t="shared" si="47"/>
        <v>0</v>
      </c>
      <c r="AU67" s="1">
        <v>0</v>
      </c>
      <c r="AV67" s="1">
        <v>0</v>
      </c>
      <c r="AW67" s="1">
        <v>0</v>
      </c>
      <c r="AX67" s="1">
        <v>0</v>
      </c>
      <c r="AY67" s="1">
        <f t="shared" si="48"/>
        <v>0</v>
      </c>
      <c r="AZ67" s="1">
        <v>0</v>
      </c>
      <c r="BA67" s="1">
        <v>0</v>
      </c>
      <c r="BB67" s="1">
        <v>0</v>
      </c>
      <c r="BC67" s="1">
        <v>0</v>
      </c>
    </row>
    <row r="68" spans="1:55" s="3" customFormat="1" ht="31.5">
      <c r="A68" s="2" t="s">
        <v>157</v>
      </c>
      <c r="B68" s="41" t="s">
        <v>213</v>
      </c>
      <c r="C68" s="2" t="s">
        <v>214</v>
      </c>
      <c r="D68" s="1">
        <v>0.39</v>
      </c>
      <c r="E68" s="1">
        <f t="shared" si="49"/>
        <v>0.39</v>
      </c>
      <c r="F68" s="1">
        <f t="shared" si="49"/>
        <v>0.39</v>
      </c>
      <c r="G68" s="1">
        <f t="shared" si="49"/>
        <v>0</v>
      </c>
      <c r="H68" s="1">
        <f t="shared" si="49"/>
        <v>0</v>
      </c>
      <c r="I68" s="1">
        <f t="shared" si="49"/>
        <v>0</v>
      </c>
      <c r="J68" s="1">
        <f t="shared" si="38"/>
        <v>0</v>
      </c>
      <c r="K68" s="1">
        <v>0</v>
      </c>
      <c r="L68" s="1">
        <v>0</v>
      </c>
      <c r="M68" s="1">
        <v>0</v>
      </c>
      <c r="N68" s="1">
        <v>0</v>
      </c>
      <c r="O68" s="1">
        <f t="shared" si="39"/>
        <v>0.39</v>
      </c>
      <c r="P68" s="1">
        <v>0.39</v>
      </c>
      <c r="Q68" s="1">
        <v>0</v>
      </c>
      <c r="R68" s="1">
        <v>0</v>
      </c>
      <c r="S68" s="1">
        <v>0</v>
      </c>
      <c r="T68" s="1">
        <f t="shared" si="40"/>
        <v>0</v>
      </c>
      <c r="U68" s="1">
        <v>0</v>
      </c>
      <c r="V68" s="1">
        <v>0</v>
      </c>
      <c r="W68" s="1">
        <v>0</v>
      </c>
      <c r="X68" s="1">
        <v>0</v>
      </c>
      <c r="Y68" s="49">
        <v>0</v>
      </c>
      <c r="Z68" s="1">
        <v>0</v>
      </c>
      <c r="AA68" s="1">
        <v>0</v>
      </c>
      <c r="AB68" s="1">
        <v>0</v>
      </c>
      <c r="AC68" s="1">
        <v>0</v>
      </c>
      <c r="AD68" s="1">
        <v>0.65</v>
      </c>
      <c r="AE68" s="1">
        <f t="shared" si="41"/>
        <v>0.65</v>
      </c>
      <c r="AF68" s="1">
        <f t="shared" si="42"/>
        <v>0</v>
      </c>
      <c r="AG68" s="1">
        <f t="shared" si="43"/>
        <v>0.65</v>
      </c>
      <c r="AH68" s="1">
        <f t="shared" si="44"/>
        <v>0</v>
      </c>
      <c r="AI68" s="1">
        <f t="shared" si="45"/>
        <v>0</v>
      </c>
      <c r="AJ68" s="1">
        <v>0.65</v>
      </c>
      <c r="AK68" s="1">
        <v>0</v>
      </c>
      <c r="AL68" s="1">
        <v>0.65</v>
      </c>
      <c r="AM68" s="1">
        <v>0</v>
      </c>
      <c r="AN68" s="1">
        <v>0</v>
      </c>
      <c r="AO68" s="1">
        <f t="shared" si="46"/>
        <v>0</v>
      </c>
      <c r="AP68" s="1">
        <v>0</v>
      </c>
      <c r="AQ68" s="1">
        <v>0</v>
      </c>
      <c r="AR68" s="1">
        <v>0</v>
      </c>
      <c r="AS68" s="1">
        <v>0</v>
      </c>
      <c r="AT68" s="1">
        <f t="shared" si="47"/>
        <v>0</v>
      </c>
      <c r="AU68" s="1">
        <v>0</v>
      </c>
      <c r="AV68" s="1">
        <v>0</v>
      </c>
      <c r="AW68" s="1">
        <v>0</v>
      </c>
      <c r="AX68" s="1">
        <v>0</v>
      </c>
      <c r="AY68" s="1">
        <f t="shared" si="48"/>
        <v>0</v>
      </c>
      <c r="AZ68" s="1">
        <v>0</v>
      </c>
      <c r="BA68" s="1">
        <v>0</v>
      </c>
      <c r="BB68" s="1">
        <v>0</v>
      </c>
      <c r="BC68" s="1">
        <v>0</v>
      </c>
    </row>
    <row r="69" spans="1:55" s="3" customFormat="1" ht="47.25">
      <c r="A69" s="2" t="s">
        <v>158</v>
      </c>
      <c r="B69" s="60" t="s">
        <v>334</v>
      </c>
      <c r="C69" s="61" t="s">
        <v>335</v>
      </c>
      <c r="D69" s="1">
        <v>1.1000000000000001</v>
      </c>
      <c r="E69" s="1">
        <f t="shared" si="49"/>
        <v>14.75</v>
      </c>
      <c r="F69" s="1">
        <f t="shared" si="49"/>
        <v>0</v>
      </c>
      <c r="G69" s="1">
        <f t="shared" si="49"/>
        <v>14.75</v>
      </c>
      <c r="H69" s="1">
        <f t="shared" si="49"/>
        <v>0</v>
      </c>
      <c r="I69" s="1">
        <f t="shared" si="49"/>
        <v>0</v>
      </c>
      <c r="J69" s="1">
        <f t="shared" si="38"/>
        <v>0</v>
      </c>
      <c r="K69" s="1">
        <v>0</v>
      </c>
      <c r="L69" s="1">
        <v>0</v>
      </c>
      <c r="M69" s="1">
        <v>0</v>
      </c>
      <c r="N69" s="1">
        <v>0</v>
      </c>
      <c r="O69" s="1">
        <f t="shared" si="39"/>
        <v>0</v>
      </c>
      <c r="P69" s="1">
        <v>0</v>
      </c>
      <c r="Q69" s="1">
        <v>0</v>
      </c>
      <c r="R69" s="1">
        <v>0</v>
      </c>
      <c r="S69" s="1">
        <v>0</v>
      </c>
      <c r="T69" s="1">
        <f t="shared" si="40"/>
        <v>10.199999999999999</v>
      </c>
      <c r="U69" s="1">
        <v>0</v>
      </c>
      <c r="V69" s="1">
        <v>10.199999999999999</v>
      </c>
      <c r="W69" s="1">
        <v>0</v>
      </c>
      <c r="X69" s="1">
        <v>0</v>
      </c>
      <c r="Y69" s="49">
        <v>4.55</v>
      </c>
      <c r="Z69" s="1">
        <v>0</v>
      </c>
      <c r="AA69" s="1">
        <v>4.55</v>
      </c>
      <c r="AB69" s="1">
        <v>0</v>
      </c>
      <c r="AC69" s="1">
        <v>0</v>
      </c>
      <c r="AD69" s="1">
        <v>0.91</v>
      </c>
      <c r="AE69" s="1">
        <f t="shared" si="41"/>
        <v>15.08</v>
      </c>
      <c r="AF69" s="1">
        <f t="shared" si="42"/>
        <v>0</v>
      </c>
      <c r="AG69" s="1">
        <f t="shared" si="43"/>
        <v>15.08</v>
      </c>
      <c r="AH69" s="1">
        <f t="shared" si="44"/>
        <v>0</v>
      </c>
      <c r="AI69" s="1">
        <f t="shared" si="45"/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f t="shared" si="46"/>
        <v>0</v>
      </c>
      <c r="AP69" s="1">
        <v>0</v>
      </c>
      <c r="AQ69" s="1">
        <v>0</v>
      </c>
      <c r="AR69" s="1">
        <v>0</v>
      </c>
      <c r="AS69" s="1">
        <v>0</v>
      </c>
      <c r="AT69" s="1">
        <f t="shared" si="47"/>
        <v>0</v>
      </c>
      <c r="AU69" s="1">
        <v>0</v>
      </c>
      <c r="AV69" s="1">
        <v>0</v>
      </c>
      <c r="AW69" s="1">
        <v>0</v>
      </c>
      <c r="AX69" s="1">
        <v>0</v>
      </c>
      <c r="AY69" s="1">
        <f t="shared" si="48"/>
        <v>15.08</v>
      </c>
      <c r="AZ69" s="1">
        <v>0</v>
      </c>
      <c r="BA69" s="1">
        <v>15.08</v>
      </c>
      <c r="BB69" s="1">
        <v>0</v>
      </c>
      <c r="BC69" s="1">
        <v>0</v>
      </c>
    </row>
    <row r="70" spans="1:55" s="3" customFormat="1" ht="31.5">
      <c r="A70" s="2" t="s">
        <v>159</v>
      </c>
      <c r="B70" s="63" t="s">
        <v>403</v>
      </c>
      <c r="C70" s="35" t="s">
        <v>142</v>
      </c>
      <c r="D70" s="1" t="s">
        <v>94</v>
      </c>
      <c r="E70" s="1">
        <f t="shared" si="49"/>
        <v>0.88</v>
      </c>
      <c r="F70" s="1">
        <f t="shared" si="49"/>
        <v>8.7599999999999997E-2</v>
      </c>
      <c r="G70" s="1">
        <f t="shared" si="49"/>
        <v>0.7944</v>
      </c>
      <c r="H70" s="1">
        <f t="shared" si="49"/>
        <v>0</v>
      </c>
      <c r="I70" s="1">
        <f t="shared" si="49"/>
        <v>0</v>
      </c>
      <c r="J70" s="1">
        <f t="shared" si="38"/>
        <v>0</v>
      </c>
      <c r="K70" s="1">
        <v>0</v>
      </c>
      <c r="L70" s="1">
        <v>0</v>
      </c>
      <c r="M70" s="1">
        <v>0</v>
      </c>
      <c r="N70" s="1">
        <v>0</v>
      </c>
      <c r="O70" s="1">
        <f t="shared" si="39"/>
        <v>0</v>
      </c>
      <c r="P70" s="1">
        <v>0</v>
      </c>
      <c r="Q70" s="1">
        <v>0</v>
      </c>
      <c r="R70" s="1">
        <v>0</v>
      </c>
      <c r="S70" s="1">
        <v>0</v>
      </c>
      <c r="T70" s="1">
        <f t="shared" si="40"/>
        <v>0</v>
      </c>
      <c r="U70" s="1">
        <v>0</v>
      </c>
      <c r="V70" s="1">
        <v>0</v>
      </c>
      <c r="W70" s="1">
        <v>0</v>
      </c>
      <c r="X70" s="1">
        <v>0</v>
      </c>
      <c r="Y70" s="49">
        <v>0.88</v>
      </c>
      <c r="Z70" s="1">
        <v>8.7599999999999997E-2</v>
      </c>
      <c r="AA70" s="1">
        <v>0.7944</v>
      </c>
      <c r="AB70" s="1">
        <v>0</v>
      </c>
      <c r="AC70" s="1">
        <v>0</v>
      </c>
      <c r="AD70" s="1" t="s">
        <v>94</v>
      </c>
      <c r="AE70" s="1">
        <f t="shared" si="41"/>
        <v>0.73653599999999997</v>
      </c>
      <c r="AF70" s="1">
        <f t="shared" si="42"/>
        <v>7.3899999999999993E-2</v>
      </c>
      <c r="AG70" s="1">
        <f t="shared" si="43"/>
        <v>0.662636</v>
      </c>
      <c r="AH70" s="1">
        <f t="shared" si="44"/>
        <v>0</v>
      </c>
      <c r="AI70" s="1">
        <f t="shared" si="45"/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f t="shared" si="46"/>
        <v>0</v>
      </c>
      <c r="AP70" s="1">
        <v>0</v>
      </c>
      <c r="AQ70" s="1">
        <v>0</v>
      </c>
      <c r="AR70" s="1">
        <v>0</v>
      </c>
      <c r="AS70" s="1">
        <v>0</v>
      </c>
      <c r="AT70" s="1">
        <f t="shared" si="47"/>
        <v>0</v>
      </c>
      <c r="AU70" s="1">
        <v>0</v>
      </c>
      <c r="AV70" s="1">
        <v>0</v>
      </c>
      <c r="AW70" s="1">
        <v>0</v>
      </c>
      <c r="AX70" s="1">
        <v>0</v>
      </c>
      <c r="AY70" s="1">
        <f t="shared" si="48"/>
        <v>0.73653599999999997</v>
      </c>
      <c r="AZ70" s="1">
        <v>7.3899999999999993E-2</v>
      </c>
      <c r="BA70" s="1">
        <v>0.662636</v>
      </c>
      <c r="BB70" s="1">
        <v>0</v>
      </c>
      <c r="BC70" s="1">
        <v>0</v>
      </c>
    </row>
    <row r="71" spans="1:55" s="3" customFormat="1" ht="31.5">
      <c r="A71" s="2" t="s">
        <v>160</v>
      </c>
      <c r="B71" s="64" t="s">
        <v>404</v>
      </c>
      <c r="C71" s="35" t="s">
        <v>405</v>
      </c>
      <c r="D71" s="1" t="s">
        <v>94</v>
      </c>
      <c r="E71" s="1">
        <f t="shared" si="49"/>
        <v>0.17</v>
      </c>
      <c r="F71" s="1">
        <f t="shared" si="49"/>
        <v>0.17</v>
      </c>
      <c r="G71" s="1">
        <f t="shared" si="49"/>
        <v>0</v>
      </c>
      <c r="H71" s="1">
        <f t="shared" si="49"/>
        <v>0</v>
      </c>
      <c r="I71" s="1">
        <f t="shared" si="49"/>
        <v>0</v>
      </c>
      <c r="J71" s="1">
        <f t="shared" si="38"/>
        <v>0</v>
      </c>
      <c r="K71" s="1">
        <v>0</v>
      </c>
      <c r="L71" s="1">
        <v>0</v>
      </c>
      <c r="M71" s="1">
        <v>0</v>
      </c>
      <c r="N71" s="1">
        <v>0</v>
      </c>
      <c r="O71" s="1">
        <f t="shared" si="39"/>
        <v>0</v>
      </c>
      <c r="P71" s="1">
        <v>0</v>
      </c>
      <c r="Q71" s="1">
        <v>0</v>
      </c>
      <c r="R71" s="1">
        <v>0</v>
      </c>
      <c r="S71" s="1">
        <v>0</v>
      </c>
      <c r="T71" s="1">
        <f t="shared" si="40"/>
        <v>0</v>
      </c>
      <c r="U71" s="1">
        <v>0</v>
      </c>
      <c r="V71" s="1">
        <v>0</v>
      </c>
      <c r="W71" s="1">
        <v>0</v>
      </c>
      <c r="X71" s="1">
        <v>0</v>
      </c>
      <c r="Y71" s="49">
        <v>0.17</v>
      </c>
      <c r="Z71" s="1">
        <v>0.17</v>
      </c>
      <c r="AA71" s="1">
        <v>0</v>
      </c>
      <c r="AB71" s="1">
        <v>0</v>
      </c>
      <c r="AC71" s="1">
        <v>0</v>
      </c>
      <c r="AD71" s="1" t="s">
        <v>94</v>
      </c>
      <c r="AE71" s="1">
        <f t="shared" si="41"/>
        <v>0.14319999999999999</v>
      </c>
      <c r="AF71" s="1">
        <f t="shared" si="42"/>
        <v>0.14319999999999999</v>
      </c>
      <c r="AG71" s="1">
        <f t="shared" si="43"/>
        <v>0</v>
      </c>
      <c r="AH71" s="1">
        <f t="shared" si="44"/>
        <v>0</v>
      </c>
      <c r="AI71" s="1">
        <f t="shared" si="45"/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f t="shared" si="46"/>
        <v>0</v>
      </c>
      <c r="AP71" s="1">
        <v>0</v>
      </c>
      <c r="AQ71" s="1">
        <v>0</v>
      </c>
      <c r="AR71" s="1">
        <v>0</v>
      </c>
      <c r="AS71" s="1">
        <v>0</v>
      </c>
      <c r="AT71" s="1">
        <f t="shared" si="47"/>
        <v>0</v>
      </c>
      <c r="AU71" s="1">
        <v>0</v>
      </c>
      <c r="AV71" s="1">
        <v>0</v>
      </c>
      <c r="AW71" s="1">
        <v>0</v>
      </c>
      <c r="AX71" s="1">
        <v>0</v>
      </c>
      <c r="AY71" s="1">
        <f t="shared" si="48"/>
        <v>0.14319999999999999</v>
      </c>
      <c r="AZ71" s="1">
        <v>0.14319999999999999</v>
      </c>
      <c r="BA71" s="1">
        <v>0</v>
      </c>
      <c r="BB71" s="1">
        <v>0</v>
      </c>
      <c r="BC71" s="1">
        <v>0</v>
      </c>
    </row>
    <row r="72" spans="1:55" s="3" customFormat="1" ht="47.25">
      <c r="A72" s="2" t="s">
        <v>161</v>
      </c>
      <c r="B72" s="35" t="s">
        <v>406</v>
      </c>
      <c r="C72" s="35" t="s">
        <v>407</v>
      </c>
      <c r="D72" s="1" t="s">
        <v>94</v>
      </c>
      <c r="E72" s="1">
        <f t="shared" si="49"/>
        <v>0.12</v>
      </c>
      <c r="F72" s="1">
        <f t="shared" si="49"/>
        <v>0.12</v>
      </c>
      <c r="G72" s="1">
        <f t="shared" si="49"/>
        <v>0</v>
      </c>
      <c r="H72" s="1">
        <f t="shared" si="49"/>
        <v>0</v>
      </c>
      <c r="I72" s="1">
        <f t="shared" si="49"/>
        <v>0</v>
      </c>
      <c r="J72" s="1">
        <f t="shared" si="38"/>
        <v>0</v>
      </c>
      <c r="K72" s="1">
        <v>0</v>
      </c>
      <c r="L72" s="1">
        <v>0</v>
      </c>
      <c r="M72" s="1">
        <v>0</v>
      </c>
      <c r="N72" s="1">
        <v>0</v>
      </c>
      <c r="O72" s="1">
        <f t="shared" si="39"/>
        <v>0</v>
      </c>
      <c r="P72" s="1">
        <v>0</v>
      </c>
      <c r="Q72" s="1">
        <v>0</v>
      </c>
      <c r="R72" s="1">
        <v>0</v>
      </c>
      <c r="S72" s="1">
        <v>0</v>
      </c>
      <c r="T72" s="1">
        <f t="shared" si="40"/>
        <v>0</v>
      </c>
      <c r="U72" s="1">
        <v>0</v>
      </c>
      <c r="V72" s="1">
        <v>0</v>
      </c>
      <c r="W72" s="1">
        <v>0</v>
      </c>
      <c r="X72" s="1">
        <v>0</v>
      </c>
      <c r="Y72" s="49">
        <v>0.12</v>
      </c>
      <c r="Z72" s="1">
        <v>0.12</v>
      </c>
      <c r="AA72" s="1">
        <v>0</v>
      </c>
      <c r="AB72" s="1">
        <v>0</v>
      </c>
      <c r="AC72" s="1">
        <v>0</v>
      </c>
      <c r="AD72" s="1" t="s">
        <v>94</v>
      </c>
      <c r="AE72" s="1">
        <f t="shared" si="41"/>
        <v>9.8000000000000004E-2</v>
      </c>
      <c r="AF72" s="1">
        <f t="shared" si="42"/>
        <v>9.8000000000000004E-2</v>
      </c>
      <c r="AG72" s="1">
        <f t="shared" si="43"/>
        <v>0</v>
      </c>
      <c r="AH72" s="1">
        <f t="shared" si="44"/>
        <v>0</v>
      </c>
      <c r="AI72" s="1">
        <f t="shared" si="45"/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f t="shared" si="46"/>
        <v>0</v>
      </c>
      <c r="AP72" s="1">
        <v>0</v>
      </c>
      <c r="AQ72" s="1">
        <v>0</v>
      </c>
      <c r="AR72" s="1">
        <v>0</v>
      </c>
      <c r="AS72" s="1">
        <v>0</v>
      </c>
      <c r="AT72" s="1">
        <f t="shared" si="47"/>
        <v>0</v>
      </c>
      <c r="AU72" s="1">
        <v>0</v>
      </c>
      <c r="AV72" s="1">
        <v>0</v>
      </c>
      <c r="AW72" s="1">
        <v>0</v>
      </c>
      <c r="AX72" s="1">
        <v>0</v>
      </c>
      <c r="AY72" s="1">
        <f t="shared" si="48"/>
        <v>9.8000000000000004E-2</v>
      </c>
      <c r="AZ72" s="1">
        <v>9.8000000000000004E-2</v>
      </c>
      <c r="BA72" s="1">
        <v>0</v>
      </c>
      <c r="BB72" s="1">
        <v>0</v>
      </c>
      <c r="BC72" s="1">
        <v>0</v>
      </c>
    </row>
    <row r="73" spans="1:55" s="3" customFormat="1" ht="47.25">
      <c r="A73" s="2" t="s">
        <v>162</v>
      </c>
      <c r="B73" s="35" t="s">
        <v>408</v>
      </c>
      <c r="C73" s="35" t="s">
        <v>409</v>
      </c>
      <c r="D73" s="1" t="s">
        <v>94</v>
      </c>
      <c r="E73" s="1">
        <f t="shared" si="49"/>
        <v>0.28000000000000003</v>
      </c>
      <c r="F73" s="1">
        <f t="shared" si="49"/>
        <v>5.3800000000000001E-2</v>
      </c>
      <c r="G73" s="1">
        <f t="shared" si="49"/>
        <v>0.22770000000000001</v>
      </c>
      <c r="H73" s="1">
        <f t="shared" si="49"/>
        <v>0</v>
      </c>
      <c r="I73" s="1">
        <f t="shared" si="49"/>
        <v>0</v>
      </c>
      <c r="J73" s="1">
        <f t="shared" si="38"/>
        <v>0</v>
      </c>
      <c r="K73" s="1">
        <v>0</v>
      </c>
      <c r="L73" s="1">
        <v>0</v>
      </c>
      <c r="M73" s="1">
        <v>0</v>
      </c>
      <c r="N73" s="1">
        <v>0</v>
      </c>
      <c r="O73" s="1">
        <f t="shared" si="39"/>
        <v>0</v>
      </c>
      <c r="P73" s="1">
        <v>0</v>
      </c>
      <c r="Q73" s="1">
        <v>0</v>
      </c>
      <c r="R73" s="1">
        <v>0</v>
      </c>
      <c r="S73" s="1">
        <v>0</v>
      </c>
      <c r="T73" s="1">
        <f t="shared" si="40"/>
        <v>0</v>
      </c>
      <c r="U73" s="1">
        <v>0</v>
      </c>
      <c r="V73" s="1">
        <v>0</v>
      </c>
      <c r="W73" s="1">
        <v>0</v>
      </c>
      <c r="X73" s="1">
        <v>0</v>
      </c>
      <c r="Y73" s="49">
        <v>0.28000000000000003</v>
      </c>
      <c r="Z73" s="1">
        <v>5.3800000000000001E-2</v>
      </c>
      <c r="AA73" s="1">
        <v>0.22770000000000001</v>
      </c>
      <c r="AB73" s="1">
        <v>0</v>
      </c>
      <c r="AC73" s="1">
        <v>0</v>
      </c>
      <c r="AD73" s="1" t="s">
        <v>94</v>
      </c>
      <c r="AE73" s="1">
        <f t="shared" si="41"/>
        <v>0.23397999999999999</v>
      </c>
      <c r="AF73" s="1">
        <f t="shared" si="42"/>
        <v>4.4979999999999999E-2</v>
      </c>
      <c r="AG73" s="1">
        <f t="shared" si="43"/>
        <v>0.189</v>
      </c>
      <c r="AH73" s="1">
        <f t="shared" si="44"/>
        <v>0</v>
      </c>
      <c r="AI73" s="1">
        <f t="shared" si="45"/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f t="shared" si="46"/>
        <v>0</v>
      </c>
      <c r="AP73" s="1">
        <v>0</v>
      </c>
      <c r="AQ73" s="1">
        <v>0</v>
      </c>
      <c r="AR73" s="1">
        <v>0</v>
      </c>
      <c r="AS73" s="1">
        <v>0</v>
      </c>
      <c r="AT73" s="1">
        <f t="shared" si="47"/>
        <v>0</v>
      </c>
      <c r="AU73" s="1">
        <v>0</v>
      </c>
      <c r="AV73" s="1">
        <v>0</v>
      </c>
      <c r="AW73" s="1">
        <v>0</v>
      </c>
      <c r="AX73" s="1">
        <v>0</v>
      </c>
      <c r="AY73" s="1">
        <f t="shared" si="48"/>
        <v>0.23397999999999999</v>
      </c>
      <c r="AZ73" s="1">
        <v>4.4979999999999999E-2</v>
      </c>
      <c r="BA73" s="1">
        <v>0.189</v>
      </c>
      <c r="BB73" s="1">
        <v>0</v>
      </c>
      <c r="BC73" s="1">
        <v>0</v>
      </c>
    </row>
    <row r="74" spans="1:55" s="3" customFormat="1" ht="63">
      <c r="A74" s="2" t="s">
        <v>163</v>
      </c>
      <c r="B74" s="35" t="s">
        <v>410</v>
      </c>
      <c r="C74" s="2" t="s">
        <v>411</v>
      </c>
      <c r="D74" s="1" t="s">
        <v>94</v>
      </c>
      <c r="E74" s="1">
        <f t="shared" si="49"/>
        <v>0.2</v>
      </c>
      <c r="F74" s="1">
        <f t="shared" si="49"/>
        <v>4.3900000000000002E-2</v>
      </c>
      <c r="G74" s="1">
        <f t="shared" si="49"/>
        <v>0.158</v>
      </c>
      <c r="H74" s="1">
        <f t="shared" si="49"/>
        <v>0</v>
      </c>
      <c r="I74" s="1">
        <f t="shared" si="49"/>
        <v>0</v>
      </c>
      <c r="J74" s="1">
        <f t="shared" si="38"/>
        <v>0</v>
      </c>
      <c r="K74" s="1">
        <v>0</v>
      </c>
      <c r="L74" s="1">
        <v>0</v>
      </c>
      <c r="M74" s="1">
        <v>0</v>
      </c>
      <c r="N74" s="1">
        <v>0</v>
      </c>
      <c r="O74" s="1">
        <f t="shared" si="39"/>
        <v>0</v>
      </c>
      <c r="P74" s="1">
        <v>0</v>
      </c>
      <c r="Q74" s="1">
        <v>0</v>
      </c>
      <c r="R74" s="1">
        <v>0</v>
      </c>
      <c r="S74" s="1">
        <v>0</v>
      </c>
      <c r="T74" s="1">
        <f t="shared" si="40"/>
        <v>0</v>
      </c>
      <c r="U74" s="1">
        <v>0</v>
      </c>
      <c r="V74" s="1">
        <v>0</v>
      </c>
      <c r="W74" s="1">
        <v>0</v>
      </c>
      <c r="X74" s="1">
        <v>0</v>
      </c>
      <c r="Y74" s="49">
        <v>0.2</v>
      </c>
      <c r="Z74" s="1">
        <v>4.3900000000000002E-2</v>
      </c>
      <c r="AA74" s="1">
        <v>0.158</v>
      </c>
      <c r="AB74" s="1">
        <v>0</v>
      </c>
      <c r="AC74" s="1">
        <v>0</v>
      </c>
      <c r="AD74" s="1" t="s">
        <v>94</v>
      </c>
      <c r="AE74" s="1">
        <f t="shared" si="41"/>
        <v>0.1676</v>
      </c>
      <c r="AF74" s="1">
        <f t="shared" si="42"/>
        <v>3.6600000000000001E-2</v>
      </c>
      <c r="AG74" s="1">
        <f t="shared" si="43"/>
        <v>0.13100000000000001</v>
      </c>
      <c r="AH74" s="1">
        <f t="shared" si="44"/>
        <v>0</v>
      </c>
      <c r="AI74" s="1">
        <f t="shared" si="45"/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f t="shared" si="46"/>
        <v>0</v>
      </c>
      <c r="AP74" s="1">
        <v>0</v>
      </c>
      <c r="AQ74" s="1">
        <v>0</v>
      </c>
      <c r="AR74" s="1">
        <v>0</v>
      </c>
      <c r="AS74" s="1">
        <v>0</v>
      </c>
      <c r="AT74" s="1">
        <f t="shared" si="47"/>
        <v>0</v>
      </c>
      <c r="AU74" s="1">
        <v>0</v>
      </c>
      <c r="AV74" s="1">
        <v>0</v>
      </c>
      <c r="AW74" s="1">
        <v>0</v>
      </c>
      <c r="AX74" s="1">
        <v>0</v>
      </c>
      <c r="AY74" s="1">
        <f t="shared" si="48"/>
        <v>0.1676</v>
      </c>
      <c r="AZ74" s="1">
        <v>3.6600000000000001E-2</v>
      </c>
      <c r="BA74" s="1">
        <v>0.13100000000000001</v>
      </c>
      <c r="BB74" s="1">
        <v>0</v>
      </c>
      <c r="BC74" s="1">
        <v>0</v>
      </c>
    </row>
    <row r="75" spans="1:55" s="3" customFormat="1" ht="63">
      <c r="A75" s="2" t="s">
        <v>164</v>
      </c>
      <c r="B75" s="35" t="s">
        <v>412</v>
      </c>
      <c r="C75" s="2" t="s">
        <v>413</v>
      </c>
      <c r="D75" s="1" t="s">
        <v>94</v>
      </c>
      <c r="E75" s="1">
        <f t="shared" ref="E75:E84" si="50">J75+O75+T75+Y75</f>
        <v>0.22</v>
      </c>
      <c r="F75" s="1">
        <f t="shared" ref="F75:F84" si="51">K75+P75+U75+Z75</f>
        <v>3.9E-2</v>
      </c>
      <c r="G75" s="1">
        <f t="shared" ref="G75:G84" si="52">L75+Q75+V75+AA75</f>
        <v>0.17799999999999999</v>
      </c>
      <c r="H75" s="1">
        <f t="shared" ref="H75:H84" si="53">M75+R75+W75+AB75</f>
        <v>0</v>
      </c>
      <c r="I75" s="1">
        <f t="shared" ref="I75:I84" si="54">N75+S75+X75+AC75</f>
        <v>0</v>
      </c>
      <c r="J75" s="1">
        <f t="shared" si="38"/>
        <v>0</v>
      </c>
      <c r="K75" s="1">
        <v>0</v>
      </c>
      <c r="L75" s="1">
        <v>0</v>
      </c>
      <c r="M75" s="1">
        <v>0</v>
      </c>
      <c r="N75" s="1">
        <v>0</v>
      </c>
      <c r="O75" s="1">
        <f t="shared" si="39"/>
        <v>0</v>
      </c>
      <c r="P75" s="1">
        <v>0</v>
      </c>
      <c r="Q75" s="1">
        <v>0</v>
      </c>
      <c r="R75" s="1">
        <v>0</v>
      </c>
      <c r="S75" s="1">
        <v>0</v>
      </c>
      <c r="T75" s="1">
        <f t="shared" si="40"/>
        <v>0</v>
      </c>
      <c r="U75" s="1">
        <v>0</v>
      </c>
      <c r="V75" s="1">
        <v>0</v>
      </c>
      <c r="W75" s="1">
        <v>0</v>
      </c>
      <c r="X75" s="1">
        <v>0</v>
      </c>
      <c r="Y75" s="49">
        <v>0.22</v>
      </c>
      <c r="Z75" s="1">
        <v>3.9E-2</v>
      </c>
      <c r="AA75" s="1">
        <v>0.17799999999999999</v>
      </c>
      <c r="AB75" s="1">
        <v>0</v>
      </c>
      <c r="AC75" s="1">
        <v>0</v>
      </c>
      <c r="AD75" s="1" t="s">
        <v>94</v>
      </c>
      <c r="AE75" s="1">
        <f t="shared" si="41"/>
        <v>0.18049999999999999</v>
      </c>
      <c r="AF75" s="1">
        <f t="shared" si="42"/>
        <v>3.2500000000000001E-2</v>
      </c>
      <c r="AG75" s="1">
        <f t="shared" si="43"/>
        <v>0.14799999999999999</v>
      </c>
      <c r="AH75" s="1">
        <f t="shared" si="44"/>
        <v>0</v>
      </c>
      <c r="AI75" s="1">
        <f t="shared" si="45"/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f t="shared" si="46"/>
        <v>0</v>
      </c>
      <c r="AP75" s="1">
        <v>0</v>
      </c>
      <c r="AQ75" s="1">
        <v>0</v>
      </c>
      <c r="AR75" s="1">
        <v>0</v>
      </c>
      <c r="AS75" s="1">
        <v>0</v>
      </c>
      <c r="AT75" s="1">
        <f t="shared" si="47"/>
        <v>0</v>
      </c>
      <c r="AU75" s="1">
        <v>0</v>
      </c>
      <c r="AV75" s="1">
        <v>0</v>
      </c>
      <c r="AW75" s="1">
        <v>0</v>
      </c>
      <c r="AX75" s="1">
        <v>0</v>
      </c>
      <c r="AY75" s="1">
        <f t="shared" si="48"/>
        <v>0.18049999999999999</v>
      </c>
      <c r="AZ75" s="1">
        <v>3.2500000000000001E-2</v>
      </c>
      <c r="BA75" s="1">
        <v>0.14799999999999999</v>
      </c>
      <c r="BB75" s="1">
        <v>0</v>
      </c>
      <c r="BC75" s="1">
        <v>0</v>
      </c>
    </row>
    <row r="76" spans="1:55" s="3" customFormat="1" ht="31.5">
      <c r="A76" s="2" t="s">
        <v>167</v>
      </c>
      <c r="B76" s="60" t="s">
        <v>414</v>
      </c>
      <c r="C76" s="61" t="s">
        <v>415</v>
      </c>
      <c r="D76" s="1" t="s">
        <v>94</v>
      </c>
      <c r="E76" s="1">
        <f t="shared" si="50"/>
        <v>0.35</v>
      </c>
      <c r="F76" s="1">
        <f t="shared" si="51"/>
        <v>0.35</v>
      </c>
      <c r="G76" s="1">
        <f t="shared" si="52"/>
        <v>0</v>
      </c>
      <c r="H76" s="1">
        <f t="shared" si="53"/>
        <v>0</v>
      </c>
      <c r="I76" s="1">
        <f t="shared" si="54"/>
        <v>0</v>
      </c>
      <c r="J76" s="1">
        <f t="shared" si="38"/>
        <v>0</v>
      </c>
      <c r="K76" s="1">
        <v>0</v>
      </c>
      <c r="L76" s="1">
        <v>0</v>
      </c>
      <c r="M76" s="1">
        <v>0</v>
      </c>
      <c r="N76" s="1">
        <v>0</v>
      </c>
      <c r="O76" s="1">
        <f t="shared" si="39"/>
        <v>0</v>
      </c>
      <c r="P76" s="1">
        <v>0</v>
      </c>
      <c r="Q76" s="1">
        <v>0</v>
      </c>
      <c r="R76" s="1">
        <v>0</v>
      </c>
      <c r="S76" s="1">
        <v>0</v>
      </c>
      <c r="T76" s="1">
        <f t="shared" si="40"/>
        <v>0</v>
      </c>
      <c r="U76" s="1">
        <v>0</v>
      </c>
      <c r="V76" s="1">
        <v>0</v>
      </c>
      <c r="W76" s="1">
        <v>0</v>
      </c>
      <c r="X76" s="1">
        <v>0</v>
      </c>
      <c r="Y76" s="49">
        <v>0.35</v>
      </c>
      <c r="Z76" s="1">
        <v>0.35</v>
      </c>
      <c r="AA76" s="1">
        <v>0</v>
      </c>
      <c r="AB76" s="1">
        <v>0</v>
      </c>
      <c r="AC76" s="1">
        <v>0</v>
      </c>
      <c r="AD76" s="1" t="s">
        <v>94</v>
      </c>
      <c r="AE76" s="1">
        <f t="shared" si="41"/>
        <v>0.29570000000000002</v>
      </c>
      <c r="AF76" s="1">
        <f t="shared" si="42"/>
        <v>0.29570000000000002</v>
      </c>
      <c r="AG76" s="1">
        <f t="shared" si="43"/>
        <v>0</v>
      </c>
      <c r="AH76" s="1">
        <f t="shared" si="44"/>
        <v>0</v>
      </c>
      <c r="AI76" s="1">
        <f t="shared" si="45"/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f t="shared" si="46"/>
        <v>0</v>
      </c>
      <c r="AP76" s="1">
        <v>0</v>
      </c>
      <c r="AQ76" s="1">
        <v>0</v>
      </c>
      <c r="AR76" s="1">
        <v>0</v>
      </c>
      <c r="AS76" s="1">
        <v>0</v>
      </c>
      <c r="AT76" s="1">
        <f t="shared" si="47"/>
        <v>0</v>
      </c>
      <c r="AU76" s="1">
        <v>0</v>
      </c>
      <c r="AV76" s="1">
        <v>0</v>
      </c>
      <c r="AW76" s="1">
        <v>0</v>
      </c>
      <c r="AX76" s="1">
        <v>0</v>
      </c>
      <c r="AY76" s="1">
        <f t="shared" si="48"/>
        <v>0.29570000000000002</v>
      </c>
      <c r="AZ76" s="1">
        <v>0.29570000000000002</v>
      </c>
      <c r="BA76" s="1">
        <v>0</v>
      </c>
      <c r="BB76" s="1">
        <v>0</v>
      </c>
      <c r="BC76" s="1">
        <v>0</v>
      </c>
    </row>
    <row r="77" spans="1:55" s="3" customFormat="1" ht="47.25">
      <c r="A77" s="2" t="s">
        <v>170</v>
      </c>
      <c r="B77" s="63" t="s">
        <v>322</v>
      </c>
      <c r="C77" s="65" t="s">
        <v>323</v>
      </c>
      <c r="D77" s="1" t="s">
        <v>94</v>
      </c>
      <c r="E77" s="1">
        <f t="shared" si="50"/>
        <v>0.25</v>
      </c>
      <c r="F77" s="1">
        <f t="shared" si="51"/>
        <v>0.15300000000000002</v>
      </c>
      <c r="G77" s="1">
        <f t="shared" si="52"/>
        <v>9.7500000000000003E-2</v>
      </c>
      <c r="H77" s="1">
        <f t="shared" si="53"/>
        <v>0</v>
      </c>
      <c r="I77" s="1">
        <f t="shared" si="54"/>
        <v>0</v>
      </c>
      <c r="J77" s="1">
        <f t="shared" si="38"/>
        <v>0</v>
      </c>
      <c r="K77" s="1">
        <v>0</v>
      </c>
      <c r="L77" s="1">
        <v>0</v>
      </c>
      <c r="M77" s="1">
        <v>0</v>
      </c>
      <c r="N77" s="1">
        <v>0</v>
      </c>
      <c r="O77" s="1">
        <f t="shared" si="39"/>
        <v>0</v>
      </c>
      <c r="P77" s="1">
        <v>0</v>
      </c>
      <c r="Q77" s="1">
        <v>0</v>
      </c>
      <c r="R77" s="1">
        <v>0</v>
      </c>
      <c r="S77" s="1">
        <v>0</v>
      </c>
      <c r="T77" s="1">
        <f t="shared" si="40"/>
        <v>7.0000000000000007E-2</v>
      </c>
      <c r="U77" s="1">
        <v>7.0000000000000007E-2</v>
      </c>
      <c r="V77" s="1">
        <v>0</v>
      </c>
      <c r="W77" s="1">
        <v>0</v>
      </c>
      <c r="X77" s="1">
        <v>0</v>
      </c>
      <c r="Y77" s="49">
        <v>0.18</v>
      </c>
      <c r="Z77" s="1">
        <v>8.3000000000000004E-2</v>
      </c>
      <c r="AA77" s="1">
        <v>9.7500000000000003E-2</v>
      </c>
      <c r="AB77" s="1">
        <v>0</v>
      </c>
      <c r="AC77" s="1">
        <v>0</v>
      </c>
      <c r="AD77" s="1" t="s">
        <v>94</v>
      </c>
      <c r="AE77" s="1">
        <f t="shared" si="41"/>
        <v>0.210617</v>
      </c>
      <c r="AF77" s="1">
        <f t="shared" si="42"/>
        <v>0.12934800000000002</v>
      </c>
      <c r="AG77" s="1">
        <f t="shared" si="43"/>
        <v>8.1268999999999994E-2</v>
      </c>
      <c r="AH77" s="1">
        <f t="shared" si="44"/>
        <v>0</v>
      </c>
      <c r="AI77" s="1">
        <f t="shared" si="45"/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f t="shared" si="46"/>
        <v>0</v>
      </c>
      <c r="AP77" s="1">
        <v>0</v>
      </c>
      <c r="AQ77" s="1">
        <v>0</v>
      </c>
      <c r="AR77" s="1">
        <v>0</v>
      </c>
      <c r="AS77" s="1">
        <v>0</v>
      </c>
      <c r="AT77" s="1">
        <f t="shared" si="47"/>
        <v>0.06</v>
      </c>
      <c r="AU77" s="1">
        <v>0.06</v>
      </c>
      <c r="AV77" s="1">
        <v>0</v>
      </c>
      <c r="AW77" s="1">
        <v>0</v>
      </c>
      <c r="AX77" s="1">
        <v>0</v>
      </c>
      <c r="AY77" s="1">
        <f t="shared" si="48"/>
        <v>0.150617</v>
      </c>
      <c r="AZ77" s="1">
        <v>6.9348000000000007E-2</v>
      </c>
      <c r="BA77" s="1">
        <v>8.1268999999999994E-2</v>
      </c>
      <c r="BB77" s="1">
        <v>0</v>
      </c>
      <c r="BC77" s="1">
        <v>0</v>
      </c>
    </row>
    <row r="78" spans="1:55" s="3" customFormat="1" ht="47.25">
      <c r="A78" s="2" t="s">
        <v>173</v>
      </c>
      <c r="B78" s="35" t="s">
        <v>326</v>
      </c>
      <c r="C78" s="52" t="s">
        <v>327</v>
      </c>
      <c r="D78" s="1" t="s">
        <v>94</v>
      </c>
      <c r="E78" s="1">
        <f t="shared" si="50"/>
        <v>14.75</v>
      </c>
      <c r="F78" s="1">
        <f t="shared" si="51"/>
        <v>0</v>
      </c>
      <c r="G78" s="1">
        <f t="shared" si="52"/>
        <v>14.75</v>
      </c>
      <c r="H78" s="1">
        <f t="shared" si="53"/>
        <v>0</v>
      </c>
      <c r="I78" s="1">
        <f t="shared" si="54"/>
        <v>0</v>
      </c>
      <c r="J78" s="1">
        <f t="shared" si="38"/>
        <v>0</v>
      </c>
      <c r="K78" s="1">
        <v>0</v>
      </c>
      <c r="L78" s="1">
        <v>0</v>
      </c>
      <c r="M78" s="1">
        <v>0</v>
      </c>
      <c r="N78" s="1">
        <v>0</v>
      </c>
      <c r="O78" s="1">
        <f t="shared" si="39"/>
        <v>0</v>
      </c>
      <c r="P78" s="1">
        <v>0</v>
      </c>
      <c r="Q78" s="1">
        <v>0</v>
      </c>
      <c r="R78" s="1">
        <v>0</v>
      </c>
      <c r="S78" s="1">
        <v>0</v>
      </c>
      <c r="T78" s="1">
        <f t="shared" si="40"/>
        <v>10.199999999999999</v>
      </c>
      <c r="U78" s="1">
        <v>0</v>
      </c>
      <c r="V78" s="1">
        <v>10.199999999999999</v>
      </c>
      <c r="W78" s="1">
        <v>0</v>
      </c>
      <c r="X78" s="1">
        <v>0</v>
      </c>
      <c r="Y78" s="49">
        <v>4.55</v>
      </c>
      <c r="Z78" s="1">
        <v>0</v>
      </c>
      <c r="AA78" s="1">
        <v>4.55</v>
      </c>
      <c r="AB78" s="1">
        <v>0</v>
      </c>
      <c r="AC78" s="1">
        <v>0</v>
      </c>
      <c r="AD78" s="1" t="s">
        <v>94</v>
      </c>
      <c r="AE78" s="1">
        <f t="shared" si="41"/>
        <v>15.0845</v>
      </c>
      <c r="AF78" s="1">
        <f t="shared" si="42"/>
        <v>0</v>
      </c>
      <c r="AG78" s="1">
        <f t="shared" si="43"/>
        <v>15.0845</v>
      </c>
      <c r="AH78" s="1">
        <f t="shared" si="44"/>
        <v>0</v>
      </c>
      <c r="AI78" s="1">
        <f t="shared" si="45"/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f t="shared" si="46"/>
        <v>0</v>
      </c>
      <c r="AP78" s="1">
        <v>0</v>
      </c>
      <c r="AQ78" s="1">
        <v>0</v>
      </c>
      <c r="AR78" s="1">
        <v>0</v>
      </c>
      <c r="AS78" s="1">
        <v>0</v>
      </c>
      <c r="AT78" s="1">
        <f t="shared" si="47"/>
        <v>0</v>
      </c>
      <c r="AU78" s="1">
        <v>0</v>
      </c>
      <c r="AV78" s="1">
        <v>0</v>
      </c>
      <c r="AW78" s="1">
        <v>0</v>
      </c>
      <c r="AX78" s="1">
        <v>0</v>
      </c>
      <c r="AY78" s="1">
        <f t="shared" si="48"/>
        <v>15.0845</v>
      </c>
      <c r="AZ78" s="1">
        <v>0</v>
      </c>
      <c r="BA78" s="1">
        <v>15.0845</v>
      </c>
      <c r="BB78" s="1">
        <v>0</v>
      </c>
      <c r="BC78" s="1">
        <v>0</v>
      </c>
    </row>
    <row r="79" spans="1:55" s="3" customFormat="1" ht="47.25">
      <c r="A79" s="2" t="s">
        <v>176</v>
      </c>
      <c r="B79" s="35" t="s">
        <v>328</v>
      </c>
      <c r="C79" s="66" t="s">
        <v>329</v>
      </c>
      <c r="D79" s="1" t="s">
        <v>94</v>
      </c>
      <c r="E79" s="1">
        <f t="shared" si="50"/>
        <v>0.14000000000000001</v>
      </c>
      <c r="F79" s="1">
        <f t="shared" si="51"/>
        <v>0.14000000000000001</v>
      </c>
      <c r="G79" s="1">
        <f t="shared" si="52"/>
        <v>0</v>
      </c>
      <c r="H79" s="1">
        <f t="shared" si="53"/>
        <v>0</v>
      </c>
      <c r="I79" s="1">
        <f t="shared" si="54"/>
        <v>0</v>
      </c>
      <c r="J79" s="1">
        <f t="shared" si="38"/>
        <v>0</v>
      </c>
      <c r="K79" s="1">
        <v>0</v>
      </c>
      <c r="L79" s="1">
        <v>0</v>
      </c>
      <c r="M79" s="1">
        <v>0</v>
      </c>
      <c r="N79" s="1">
        <v>0</v>
      </c>
      <c r="O79" s="1">
        <f t="shared" si="39"/>
        <v>0</v>
      </c>
      <c r="P79" s="1">
        <v>0</v>
      </c>
      <c r="Q79" s="1">
        <v>0</v>
      </c>
      <c r="R79" s="1">
        <v>0</v>
      </c>
      <c r="S79" s="1">
        <v>0</v>
      </c>
      <c r="T79" s="1">
        <f t="shared" si="40"/>
        <v>0.14000000000000001</v>
      </c>
      <c r="U79" s="1">
        <v>0.14000000000000001</v>
      </c>
      <c r="V79" s="1">
        <v>0</v>
      </c>
      <c r="W79" s="1">
        <v>0</v>
      </c>
      <c r="X79" s="1">
        <v>0</v>
      </c>
      <c r="Y79" s="49">
        <v>0</v>
      </c>
      <c r="Z79" s="1">
        <v>0</v>
      </c>
      <c r="AA79" s="1">
        <v>0</v>
      </c>
      <c r="AB79" s="1">
        <v>0</v>
      </c>
      <c r="AC79" s="1">
        <v>0</v>
      </c>
      <c r="AD79" s="1" t="s">
        <v>94</v>
      </c>
      <c r="AE79" s="1">
        <f t="shared" si="41"/>
        <v>0.115</v>
      </c>
      <c r="AF79" s="1">
        <f t="shared" si="42"/>
        <v>0.115</v>
      </c>
      <c r="AG79" s="1">
        <f t="shared" si="43"/>
        <v>0</v>
      </c>
      <c r="AH79" s="1">
        <f t="shared" si="44"/>
        <v>0</v>
      </c>
      <c r="AI79" s="1">
        <f t="shared" si="45"/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f t="shared" si="46"/>
        <v>0</v>
      </c>
      <c r="AP79" s="1">
        <v>0</v>
      </c>
      <c r="AQ79" s="1">
        <v>0</v>
      </c>
      <c r="AR79" s="1">
        <v>0</v>
      </c>
      <c r="AS79" s="1">
        <v>0</v>
      </c>
      <c r="AT79" s="1">
        <f t="shared" si="47"/>
        <v>0.115</v>
      </c>
      <c r="AU79" s="1">
        <v>0.115</v>
      </c>
      <c r="AV79" s="1">
        <v>0</v>
      </c>
      <c r="AW79" s="1">
        <v>0</v>
      </c>
      <c r="AX79" s="1">
        <v>0</v>
      </c>
      <c r="AY79" s="1">
        <f t="shared" si="48"/>
        <v>0</v>
      </c>
      <c r="AZ79" s="1">
        <v>0</v>
      </c>
      <c r="BA79" s="1">
        <v>0</v>
      </c>
      <c r="BB79" s="1">
        <v>0</v>
      </c>
      <c r="BC79" s="1">
        <v>0</v>
      </c>
    </row>
    <row r="80" spans="1:55" s="3" customFormat="1" ht="63">
      <c r="A80" s="2" t="s">
        <v>179</v>
      </c>
      <c r="B80" s="35" t="s">
        <v>330</v>
      </c>
      <c r="C80" s="66" t="s">
        <v>331</v>
      </c>
      <c r="D80" s="1" t="s">
        <v>94</v>
      </c>
      <c r="E80" s="1">
        <f t="shared" si="50"/>
        <v>0.24</v>
      </c>
      <c r="F80" s="1">
        <f t="shared" si="51"/>
        <v>0.05</v>
      </c>
      <c r="G80" s="1">
        <f t="shared" si="52"/>
        <v>0.19</v>
      </c>
      <c r="H80" s="1">
        <f t="shared" si="53"/>
        <v>0</v>
      </c>
      <c r="I80" s="1">
        <f t="shared" si="54"/>
        <v>0</v>
      </c>
      <c r="J80" s="1">
        <f t="shared" si="38"/>
        <v>0</v>
      </c>
      <c r="K80" s="1">
        <v>0</v>
      </c>
      <c r="L80" s="1">
        <v>0</v>
      </c>
      <c r="M80" s="1">
        <v>0</v>
      </c>
      <c r="N80" s="1">
        <v>0</v>
      </c>
      <c r="O80" s="1">
        <f t="shared" si="39"/>
        <v>0</v>
      </c>
      <c r="P80" s="1">
        <v>0</v>
      </c>
      <c r="Q80" s="1">
        <v>0</v>
      </c>
      <c r="R80" s="1">
        <v>0</v>
      </c>
      <c r="S80" s="1">
        <v>0</v>
      </c>
      <c r="T80" s="1">
        <f t="shared" si="40"/>
        <v>0.05</v>
      </c>
      <c r="U80" s="1">
        <v>0.05</v>
      </c>
      <c r="V80" s="1">
        <v>0</v>
      </c>
      <c r="W80" s="1">
        <v>0</v>
      </c>
      <c r="X80" s="1">
        <v>0</v>
      </c>
      <c r="Y80" s="49">
        <v>0.19</v>
      </c>
      <c r="Z80" s="1">
        <v>0</v>
      </c>
      <c r="AA80" s="1">
        <v>0.19</v>
      </c>
      <c r="AB80" s="1">
        <v>0</v>
      </c>
      <c r="AC80" s="1">
        <v>0</v>
      </c>
      <c r="AD80" s="1" t="s">
        <v>94</v>
      </c>
      <c r="AE80" s="1">
        <f t="shared" si="41"/>
        <v>0.19900000000000001</v>
      </c>
      <c r="AF80" s="1">
        <f t="shared" si="42"/>
        <v>0.04</v>
      </c>
      <c r="AG80" s="1">
        <f t="shared" si="43"/>
        <v>0.159</v>
      </c>
      <c r="AH80" s="1">
        <f t="shared" si="44"/>
        <v>0</v>
      </c>
      <c r="AI80" s="1">
        <f t="shared" si="45"/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f t="shared" si="46"/>
        <v>0</v>
      </c>
      <c r="AP80" s="1">
        <v>0</v>
      </c>
      <c r="AQ80" s="1">
        <v>0</v>
      </c>
      <c r="AR80" s="1">
        <v>0</v>
      </c>
      <c r="AS80" s="1">
        <v>0</v>
      </c>
      <c r="AT80" s="1">
        <f t="shared" si="47"/>
        <v>0.04</v>
      </c>
      <c r="AU80" s="1">
        <v>0.04</v>
      </c>
      <c r="AV80" s="1">
        <v>0</v>
      </c>
      <c r="AW80" s="1">
        <v>0</v>
      </c>
      <c r="AX80" s="1">
        <v>0</v>
      </c>
      <c r="AY80" s="1">
        <f t="shared" si="48"/>
        <v>0.159</v>
      </c>
      <c r="AZ80" s="1">
        <v>0</v>
      </c>
      <c r="BA80" s="1">
        <v>0.159</v>
      </c>
      <c r="BB80" s="1">
        <v>0</v>
      </c>
      <c r="BC80" s="1">
        <v>0</v>
      </c>
    </row>
    <row r="81" spans="1:55" s="3" customFormat="1" ht="31.5">
      <c r="A81" s="2" t="s">
        <v>182</v>
      </c>
      <c r="B81" s="40" t="s">
        <v>332</v>
      </c>
      <c r="C81" s="2" t="s">
        <v>333</v>
      </c>
      <c r="D81" s="1" t="s">
        <v>94</v>
      </c>
      <c r="E81" s="1">
        <f t="shared" si="50"/>
        <v>0.5</v>
      </c>
      <c r="F81" s="1">
        <f t="shared" si="51"/>
        <v>0.5</v>
      </c>
      <c r="G81" s="1">
        <f t="shared" si="52"/>
        <v>0</v>
      </c>
      <c r="H81" s="1">
        <f t="shared" si="53"/>
        <v>0</v>
      </c>
      <c r="I81" s="1">
        <f t="shared" si="54"/>
        <v>0</v>
      </c>
      <c r="J81" s="1">
        <f t="shared" si="38"/>
        <v>0</v>
      </c>
      <c r="K81" s="1">
        <v>0</v>
      </c>
      <c r="L81" s="1">
        <v>0</v>
      </c>
      <c r="M81" s="1">
        <v>0</v>
      </c>
      <c r="N81" s="1">
        <v>0</v>
      </c>
      <c r="O81" s="1">
        <f t="shared" si="39"/>
        <v>0</v>
      </c>
      <c r="P81" s="1">
        <v>0</v>
      </c>
      <c r="Q81" s="1">
        <v>0</v>
      </c>
      <c r="R81" s="1">
        <v>0</v>
      </c>
      <c r="S81" s="1">
        <v>0</v>
      </c>
      <c r="T81" s="1">
        <f t="shared" si="40"/>
        <v>0.5</v>
      </c>
      <c r="U81" s="1">
        <v>0.5</v>
      </c>
      <c r="V81" s="1">
        <v>0</v>
      </c>
      <c r="W81" s="1">
        <v>0</v>
      </c>
      <c r="X81" s="1">
        <v>0</v>
      </c>
      <c r="Y81" s="49">
        <v>0</v>
      </c>
      <c r="Z81" s="1">
        <v>0</v>
      </c>
      <c r="AA81" s="1">
        <v>0</v>
      </c>
      <c r="AB81" s="1">
        <v>0</v>
      </c>
      <c r="AC81" s="1">
        <v>0</v>
      </c>
      <c r="AD81" s="1" t="s">
        <v>94</v>
      </c>
      <c r="AE81" s="1">
        <f t="shared" si="41"/>
        <v>0.42</v>
      </c>
      <c r="AF81" s="1">
        <f t="shared" si="42"/>
        <v>0.42</v>
      </c>
      <c r="AG81" s="1">
        <f t="shared" si="43"/>
        <v>0</v>
      </c>
      <c r="AH81" s="1">
        <f t="shared" si="44"/>
        <v>0</v>
      </c>
      <c r="AI81" s="1">
        <f t="shared" si="45"/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f t="shared" si="46"/>
        <v>0</v>
      </c>
      <c r="AP81" s="1">
        <v>0</v>
      </c>
      <c r="AQ81" s="1">
        <v>0</v>
      </c>
      <c r="AR81" s="1">
        <v>0</v>
      </c>
      <c r="AS81" s="1">
        <v>0</v>
      </c>
      <c r="AT81" s="1">
        <f t="shared" si="47"/>
        <v>0.42</v>
      </c>
      <c r="AU81" s="1">
        <v>0.42</v>
      </c>
      <c r="AV81" s="1">
        <v>0</v>
      </c>
      <c r="AW81" s="1">
        <v>0</v>
      </c>
      <c r="AX81" s="1">
        <v>0</v>
      </c>
      <c r="AY81" s="1">
        <f t="shared" si="48"/>
        <v>0</v>
      </c>
      <c r="AZ81" s="1">
        <v>0</v>
      </c>
      <c r="BA81" s="1">
        <v>0</v>
      </c>
      <c r="BB81" s="1">
        <v>0</v>
      </c>
      <c r="BC81" s="1">
        <v>0</v>
      </c>
    </row>
    <row r="82" spans="1:55" s="3" customFormat="1" ht="47.25">
      <c r="A82" s="2" t="s">
        <v>185</v>
      </c>
      <c r="B82" s="60" t="s">
        <v>165</v>
      </c>
      <c r="C82" s="61" t="s">
        <v>166</v>
      </c>
      <c r="D82" s="1" t="s">
        <v>94</v>
      </c>
      <c r="E82" s="1">
        <f t="shared" si="50"/>
        <v>0</v>
      </c>
      <c r="F82" s="1">
        <f t="shared" si="51"/>
        <v>0</v>
      </c>
      <c r="G82" s="1">
        <f t="shared" si="52"/>
        <v>0</v>
      </c>
      <c r="H82" s="1">
        <f t="shared" si="53"/>
        <v>0</v>
      </c>
      <c r="I82" s="1">
        <f t="shared" si="54"/>
        <v>0</v>
      </c>
      <c r="J82" s="1">
        <f t="shared" si="38"/>
        <v>0</v>
      </c>
      <c r="K82" s="1">
        <v>0</v>
      </c>
      <c r="L82" s="1">
        <v>0</v>
      </c>
      <c r="M82" s="1">
        <v>0</v>
      </c>
      <c r="N82" s="1">
        <v>0</v>
      </c>
      <c r="O82" s="1">
        <f t="shared" si="39"/>
        <v>0</v>
      </c>
      <c r="P82" s="1">
        <v>0</v>
      </c>
      <c r="Q82" s="1">
        <v>0</v>
      </c>
      <c r="R82" s="1">
        <v>0</v>
      </c>
      <c r="S82" s="1">
        <v>0</v>
      </c>
      <c r="T82" s="1">
        <f t="shared" si="40"/>
        <v>0</v>
      </c>
      <c r="U82" s="1">
        <v>0</v>
      </c>
      <c r="V82" s="1">
        <v>0</v>
      </c>
      <c r="W82" s="1">
        <v>0</v>
      </c>
      <c r="X82" s="1">
        <v>0</v>
      </c>
      <c r="Y82" s="49">
        <v>0</v>
      </c>
      <c r="Z82" s="1">
        <v>0</v>
      </c>
      <c r="AA82" s="1">
        <v>0</v>
      </c>
      <c r="AB82" s="1">
        <v>0</v>
      </c>
      <c r="AC82" s="1">
        <v>0</v>
      </c>
      <c r="AD82" s="1" t="s">
        <v>94</v>
      </c>
      <c r="AE82" s="1">
        <f t="shared" si="41"/>
        <v>0</v>
      </c>
      <c r="AF82" s="1">
        <f t="shared" si="42"/>
        <v>0</v>
      </c>
      <c r="AG82" s="1">
        <f t="shared" si="43"/>
        <v>0</v>
      </c>
      <c r="AH82" s="1">
        <f t="shared" si="44"/>
        <v>0</v>
      </c>
      <c r="AI82" s="1">
        <f t="shared" si="45"/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f t="shared" si="46"/>
        <v>0</v>
      </c>
      <c r="AP82" s="1">
        <v>0</v>
      </c>
      <c r="AQ82" s="1">
        <v>0</v>
      </c>
      <c r="AR82" s="1">
        <v>0</v>
      </c>
      <c r="AS82" s="1">
        <v>0</v>
      </c>
      <c r="AT82" s="1">
        <f t="shared" si="47"/>
        <v>0</v>
      </c>
      <c r="AU82" s="1">
        <v>0</v>
      </c>
      <c r="AV82" s="1">
        <v>0</v>
      </c>
      <c r="AW82" s="1">
        <v>0</v>
      </c>
      <c r="AX82" s="1">
        <v>0</v>
      </c>
      <c r="AY82" s="1">
        <f t="shared" si="48"/>
        <v>0</v>
      </c>
      <c r="AZ82" s="1">
        <v>0</v>
      </c>
      <c r="BA82" s="1">
        <v>0</v>
      </c>
      <c r="BB82" s="1">
        <v>0</v>
      </c>
      <c r="BC82" s="1">
        <v>0</v>
      </c>
    </row>
    <row r="83" spans="1:55" s="3" customFormat="1" ht="47.25">
      <c r="A83" s="2" t="s">
        <v>188</v>
      </c>
      <c r="B83" s="60" t="s">
        <v>416</v>
      </c>
      <c r="C83" s="61" t="s">
        <v>417</v>
      </c>
      <c r="D83" s="1" t="s">
        <v>94</v>
      </c>
      <c r="E83" s="1">
        <f t="shared" si="50"/>
        <v>0</v>
      </c>
      <c r="F83" s="1">
        <f t="shared" si="51"/>
        <v>0</v>
      </c>
      <c r="G83" s="1">
        <f t="shared" si="52"/>
        <v>0</v>
      </c>
      <c r="H83" s="1">
        <f t="shared" si="53"/>
        <v>0</v>
      </c>
      <c r="I83" s="1">
        <f t="shared" si="54"/>
        <v>0</v>
      </c>
      <c r="J83" s="1">
        <f t="shared" si="38"/>
        <v>0</v>
      </c>
      <c r="K83" s="1">
        <v>0</v>
      </c>
      <c r="L83" s="1">
        <v>0</v>
      </c>
      <c r="M83" s="1">
        <v>0</v>
      </c>
      <c r="N83" s="1">
        <v>0</v>
      </c>
      <c r="O83" s="1">
        <f t="shared" si="39"/>
        <v>0</v>
      </c>
      <c r="P83" s="1">
        <v>0</v>
      </c>
      <c r="Q83" s="1">
        <v>0</v>
      </c>
      <c r="R83" s="1">
        <v>0</v>
      </c>
      <c r="S83" s="1">
        <v>0</v>
      </c>
      <c r="T83" s="1">
        <f t="shared" si="40"/>
        <v>0</v>
      </c>
      <c r="U83" s="1">
        <v>0</v>
      </c>
      <c r="V83" s="1">
        <v>0</v>
      </c>
      <c r="W83" s="1">
        <v>0</v>
      </c>
      <c r="X83" s="1">
        <v>0</v>
      </c>
      <c r="Y83" s="49">
        <v>0</v>
      </c>
      <c r="Z83" s="1">
        <v>0</v>
      </c>
      <c r="AA83" s="1">
        <v>0</v>
      </c>
      <c r="AB83" s="1">
        <v>0</v>
      </c>
      <c r="AC83" s="1">
        <v>0</v>
      </c>
      <c r="AD83" s="1" t="s">
        <v>94</v>
      </c>
      <c r="AE83" s="1">
        <f t="shared" si="41"/>
        <v>0</v>
      </c>
      <c r="AF83" s="1">
        <f t="shared" si="42"/>
        <v>0</v>
      </c>
      <c r="AG83" s="1">
        <f t="shared" si="43"/>
        <v>0</v>
      </c>
      <c r="AH83" s="1">
        <f t="shared" si="44"/>
        <v>0</v>
      </c>
      <c r="AI83" s="1">
        <f t="shared" si="45"/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f t="shared" si="46"/>
        <v>0</v>
      </c>
      <c r="AP83" s="1">
        <v>0</v>
      </c>
      <c r="AQ83" s="1">
        <v>0</v>
      </c>
      <c r="AR83" s="1">
        <v>0</v>
      </c>
      <c r="AS83" s="1">
        <v>0</v>
      </c>
      <c r="AT83" s="1">
        <f t="shared" si="47"/>
        <v>0</v>
      </c>
      <c r="AU83" s="1">
        <v>0</v>
      </c>
      <c r="AV83" s="1">
        <v>0</v>
      </c>
      <c r="AW83" s="1">
        <v>0</v>
      </c>
      <c r="AX83" s="1">
        <v>0</v>
      </c>
      <c r="AY83" s="1">
        <f t="shared" si="48"/>
        <v>0</v>
      </c>
      <c r="AZ83" s="1">
        <v>0</v>
      </c>
      <c r="BA83" s="1">
        <v>0</v>
      </c>
      <c r="BB83" s="1">
        <v>0</v>
      </c>
      <c r="BC83" s="1">
        <v>0</v>
      </c>
    </row>
    <row r="84" spans="1:55" s="3" customFormat="1" ht="63">
      <c r="A84" s="2" t="s">
        <v>191</v>
      </c>
      <c r="B84" s="35" t="s">
        <v>168</v>
      </c>
      <c r="C84" s="66" t="s">
        <v>169</v>
      </c>
      <c r="D84" s="1" t="s">
        <v>94</v>
      </c>
      <c r="E84" s="1">
        <f t="shared" si="50"/>
        <v>0.42</v>
      </c>
      <c r="F84" s="1">
        <f t="shared" si="51"/>
        <v>0.04</v>
      </c>
      <c r="G84" s="1">
        <f t="shared" si="52"/>
        <v>0.38</v>
      </c>
      <c r="H84" s="1">
        <f t="shared" si="53"/>
        <v>0</v>
      </c>
      <c r="I84" s="1">
        <f t="shared" si="54"/>
        <v>0</v>
      </c>
      <c r="J84" s="1">
        <f t="shared" si="38"/>
        <v>0</v>
      </c>
      <c r="K84" s="1">
        <v>0</v>
      </c>
      <c r="L84" s="1">
        <v>0</v>
      </c>
      <c r="M84" s="1">
        <v>0</v>
      </c>
      <c r="N84" s="1">
        <v>0</v>
      </c>
      <c r="O84" s="1">
        <f t="shared" si="39"/>
        <v>0.42</v>
      </c>
      <c r="P84" s="1">
        <v>0.04</v>
      </c>
      <c r="Q84" s="1">
        <v>0.38</v>
      </c>
      <c r="R84" s="1">
        <v>0</v>
      </c>
      <c r="S84" s="1">
        <v>0</v>
      </c>
      <c r="T84" s="1">
        <f t="shared" si="40"/>
        <v>0</v>
      </c>
      <c r="U84" s="1">
        <v>0</v>
      </c>
      <c r="V84" s="1">
        <v>0</v>
      </c>
      <c r="W84" s="1">
        <v>0</v>
      </c>
      <c r="X84" s="1">
        <v>0</v>
      </c>
      <c r="Y84" s="49">
        <v>0</v>
      </c>
      <c r="Z84" s="1">
        <v>0</v>
      </c>
      <c r="AA84" s="1">
        <v>0</v>
      </c>
      <c r="AB84" s="1">
        <v>0</v>
      </c>
      <c r="AC84" s="1">
        <v>0</v>
      </c>
      <c r="AD84" s="1" t="s">
        <v>94</v>
      </c>
      <c r="AE84" s="1">
        <f t="shared" si="41"/>
        <v>0.35</v>
      </c>
      <c r="AF84" s="1">
        <f t="shared" si="42"/>
        <v>0.03</v>
      </c>
      <c r="AG84" s="1">
        <f t="shared" si="43"/>
        <v>0.32</v>
      </c>
      <c r="AH84" s="1">
        <f t="shared" si="44"/>
        <v>0</v>
      </c>
      <c r="AI84" s="1">
        <f t="shared" si="45"/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f t="shared" si="46"/>
        <v>0.35</v>
      </c>
      <c r="AP84" s="1">
        <v>0.03</v>
      </c>
      <c r="AQ84" s="1">
        <v>0.32</v>
      </c>
      <c r="AR84" s="1">
        <v>0</v>
      </c>
      <c r="AS84" s="1">
        <v>0</v>
      </c>
      <c r="AT84" s="1">
        <f t="shared" si="47"/>
        <v>0</v>
      </c>
      <c r="AU84" s="1">
        <v>0</v>
      </c>
      <c r="AV84" s="1">
        <v>0</v>
      </c>
      <c r="AW84" s="1">
        <v>0</v>
      </c>
      <c r="AX84" s="1">
        <v>0</v>
      </c>
      <c r="AY84" s="1">
        <f t="shared" si="48"/>
        <v>0</v>
      </c>
      <c r="AZ84" s="1">
        <v>0</v>
      </c>
      <c r="BA84" s="1">
        <v>0</v>
      </c>
      <c r="BB84" s="1">
        <v>0</v>
      </c>
      <c r="BC84" s="1">
        <v>0</v>
      </c>
    </row>
    <row r="85" spans="1:55" s="3" customFormat="1" ht="47.25">
      <c r="A85" s="2" t="s">
        <v>194</v>
      </c>
      <c r="B85" s="35" t="s">
        <v>368</v>
      </c>
      <c r="C85" s="66" t="s">
        <v>369</v>
      </c>
      <c r="D85" s="1" t="s">
        <v>94</v>
      </c>
      <c r="E85" s="1">
        <f t="shared" si="49"/>
        <v>0</v>
      </c>
      <c r="F85" s="1">
        <f t="shared" si="49"/>
        <v>0</v>
      </c>
      <c r="G85" s="1">
        <f t="shared" si="49"/>
        <v>0</v>
      </c>
      <c r="H85" s="1">
        <f t="shared" si="49"/>
        <v>0</v>
      </c>
      <c r="I85" s="1">
        <f t="shared" si="49"/>
        <v>0</v>
      </c>
      <c r="J85" s="1">
        <f t="shared" si="38"/>
        <v>0</v>
      </c>
      <c r="K85" s="1">
        <v>0</v>
      </c>
      <c r="L85" s="1">
        <v>0</v>
      </c>
      <c r="M85" s="1">
        <v>0</v>
      </c>
      <c r="N85" s="1">
        <v>0</v>
      </c>
      <c r="O85" s="1">
        <f t="shared" si="39"/>
        <v>0</v>
      </c>
      <c r="P85" s="1">
        <v>0</v>
      </c>
      <c r="Q85" s="1">
        <v>0</v>
      </c>
      <c r="R85" s="1">
        <v>0</v>
      </c>
      <c r="S85" s="1">
        <v>0</v>
      </c>
      <c r="T85" s="1">
        <f t="shared" si="40"/>
        <v>0</v>
      </c>
      <c r="U85" s="1">
        <v>0</v>
      </c>
      <c r="V85" s="1">
        <v>0</v>
      </c>
      <c r="W85" s="1">
        <v>0</v>
      </c>
      <c r="X85" s="1">
        <v>0</v>
      </c>
      <c r="Y85" s="49">
        <v>0</v>
      </c>
      <c r="Z85" s="1">
        <v>0</v>
      </c>
      <c r="AA85" s="1">
        <v>0</v>
      </c>
      <c r="AB85" s="1">
        <v>0</v>
      </c>
      <c r="AC85" s="1">
        <v>0</v>
      </c>
      <c r="AD85" s="1" t="s">
        <v>94</v>
      </c>
      <c r="AE85" s="1">
        <f t="shared" si="41"/>
        <v>2.4350000000000001</v>
      </c>
      <c r="AF85" s="1">
        <f t="shared" si="42"/>
        <v>0</v>
      </c>
      <c r="AG85" s="1">
        <f t="shared" si="43"/>
        <v>2.4350000000000001</v>
      </c>
      <c r="AH85" s="1">
        <f t="shared" si="44"/>
        <v>0</v>
      </c>
      <c r="AI85" s="1">
        <f t="shared" si="45"/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f t="shared" si="46"/>
        <v>0</v>
      </c>
      <c r="AP85" s="1">
        <v>0</v>
      </c>
      <c r="AQ85" s="1">
        <v>0</v>
      </c>
      <c r="AR85" s="1">
        <v>0</v>
      </c>
      <c r="AS85" s="1">
        <v>0</v>
      </c>
      <c r="AT85" s="1">
        <f t="shared" si="47"/>
        <v>2.4350000000000001</v>
      </c>
      <c r="AU85" s="1">
        <v>0</v>
      </c>
      <c r="AV85" s="1">
        <v>2.4350000000000001</v>
      </c>
      <c r="AW85" s="1">
        <v>0</v>
      </c>
      <c r="AX85" s="1">
        <v>0</v>
      </c>
      <c r="AY85" s="1">
        <f t="shared" si="48"/>
        <v>0</v>
      </c>
      <c r="AZ85" s="1">
        <v>0</v>
      </c>
      <c r="BA85" s="1">
        <v>0</v>
      </c>
      <c r="BB85" s="1">
        <v>0</v>
      </c>
      <c r="BC85" s="1">
        <v>0</v>
      </c>
    </row>
    <row r="86" spans="1:55" s="3" customFormat="1" ht="47.25">
      <c r="A86" s="2" t="s">
        <v>197</v>
      </c>
      <c r="B86" s="35" t="s">
        <v>171</v>
      </c>
      <c r="C86" s="66" t="s">
        <v>172</v>
      </c>
      <c r="D86" s="1" t="s">
        <v>94</v>
      </c>
      <c r="E86" s="1">
        <f t="shared" si="49"/>
        <v>0.59</v>
      </c>
      <c r="F86" s="1">
        <f t="shared" si="49"/>
        <v>0.11</v>
      </c>
      <c r="G86" s="1">
        <f t="shared" si="49"/>
        <v>0.48</v>
      </c>
      <c r="H86" s="1">
        <f t="shared" si="49"/>
        <v>0</v>
      </c>
      <c r="I86" s="1">
        <f t="shared" si="49"/>
        <v>0</v>
      </c>
      <c r="J86" s="1">
        <f t="shared" si="38"/>
        <v>0</v>
      </c>
      <c r="K86" s="1">
        <v>0</v>
      </c>
      <c r="L86" s="1">
        <v>0</v>
      </c>
      <c r="M86" s="1">
        <v>0</v>
      </c>
      <c r="N86" s="1">
        <v>0</v>
      </c>
      <c r="O86" s="1">
        <f t="shared" si="39"/>
        <v>0.11</v>
      </c>
      <c r="P86" s="1">
        <v>0.11</v>
      </c>
      <c r="Q86" s="1">
        <v>0</v>
      </c>
      <c r="R86" s="1">
        <v>0</v>
      </c>
      <c r="S86" s="1">
        <v>0</v>
      </c>
      <c r="T86" s="1">
        <f t="shared" si="40"/>
        <v>0.48</v>
      </c>
      <c r="U86" s="1">
        <v>0</v>
      </c>
      <c r="V86" s="1">
        <v>0.48</v>
      </c>
      <c r="W86" s="1">
        <v>0</v>
      </c>
      <c r="X86" s="1">
        <v>0</v>
      </c>
      <c r="Y86" s="49">
        <v>0</v>
      </c>
      <c r="Z86" s="1">
        <v>0</v>
      </c>
      <c r="AA86" s="1">
        <v>0</v>
      </c>
      <c r="AB86" s="1">
        <v>0</v>
      </c>
      <c r="AC86" s="1">
        <v>0</v>
      </c>
      <c r="AD86" s="1" t="s">
        <v>94</v>
      </c>
      <c r="AE86" s="1">
        <f t="shared" si="41"/>
        <v>0.49</v>
      </c>
      <c r="AF86" s="1">
        <f t="shared" si="42"/>
        <v>0.09</v>
      </c>
      <c r="AG86" s="1">
        <f t="shared" si="43"/>
        <v>0.4</v>
      </c>
      <c r="AH86" s="1">
        <f t="shared" si="44"/>
        <v>0</v>
      </c>
      <c r="AI86" s="1">
        <f t="shared" si="45"/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f t="shared" si="46"/>
        <v>0.09</v>
      </c>
      <c r="AP86" s="1">
        <v>0.09</v>
      </c>
      <c r="AQ86" s="1">
        <v>0</v>
      </c>
      <c r="AR86" s="1">
        <v>0</v>
      </c>
      <c r="AS86" s="1">
        <v>0</v>
      </c>
      <c r="AT86" s="1">
        <f t="shared" si="47"/>
        <v>0.4</v>
      </c>
      <c r="AU86" s="1">
        <v>0</v>
      </c>
      <c r="AV86" s="1">
        <v>0.4</v>
      </c>
      <c r="AW86" s="1">
        <v>0</v>
      </c>
      <c r="AX86" s="1">
        <v>0</v>
      </c>
      <c r="AY86" s="1">
        <f t="shared" si="48"/>
        <v>0</v>
      </c>
      <c r="AZ86" s="1">
        <v>0</v>
      </c>
      <c r="BA86" s="1">
        <v>0</v>
      </c>
      <c r="BB86" s="1">
        <v>0</v>
      </c>
      <c r="BC86" s="1">
        <v>0</v>
      </c>
    </row>
    <row r="87" spans="1:55" s="3" customFormat="1" ht="47.25">
      <c r="A87" s="2" t="s">
        <v>200</v>
      </c>
      <c r="B87" s="35" t="s">
        <v>174</v>
      </c>
      <c r="C87" s="66" t="s">
        <v>175</v>
      </c>
      <c r="D87" s="1" t="s">
        <v>94</v>
      </c>
      <c r="E87" s="1">
        <f t="shared" si="49"/>
        <v>0.314</v>
      </c>
      <c r="F87" s="1">
        <f>K87+P87+U87+Z87</f>
        <v>0.05</v>
      </c>
      <c r="G87" s="1">
        <f>L87+Q87+V87+AA87</f>
        <v>0.26</v>
      </c>
      <c r="H87" s="1">
        <f>M87+R87+W87+AB87</f>
        <v>0</v>
      </c>
      <c r="I87" s="1">
        <f>N87+S87+X87+AC87</f>
        <v>0</v>
      </c>
      <c r="J87" s="1">
        <f t="shared" si="38"/>
        <v>0</v>
      </c>
      <c r="K87" s="1">
        <v>0</v>
      </c>
      <c r="L87" s="1">
        <v>0</v>
      </c>
      <c r="M87" s="1">
        <v>0</v>
      </c>
      <c r="N87" s="1">
        <v>0</v>
      </c>
      <c r="O87" s="1">
        <f t="shared" si="39"/>
        <v>0.05</v>
      </c>
      <c r="P87" s="1">
        <v>0.05</v>
      </c>
      <c r="Q87" s="1">
        <v>0</v>
      </c>
      <c r="R87" s="1">
        <v>0</v>
      </c>
      <c r="S87" s="1">
        <v>0</v>
      </c>
      <c r="T87" s="1">
        <f t="shared" si="40"/>
        <v>0</v>
      </c>
      <c r="U87" s="1">
        <v>0</v>
      </c>
      <c r="V87" s="1">
        <v>0</v>
      </c>
      <c r="W87" s="1">
        <v>0</v>
      </c>
      <c r="X87" s="1">
        <v>0</v>
      </c>
      <c r="Y87" s="49">
        <v>0.26400000000000001</v>
      </c>
      <c r="Z87" s="1">
        <v>0</v>
      </c>
      <c r="AA87" s="1">
        <v>0.26</v>
      </c>
      <c r="AB87" s="1">
        <v>0</v>
      </c>
      <c r="AC87" s="1">
        <v>0</v>
      </c>
      <c r="AD87" s="1" t="s">
        <v>94</v>
      </c>
      <c r="AE87" s="1">
        <f t="shared" si="41"/>
        <v>0.26</v>
      </c>
      <c r="AF87" s="1">
        <f t="shared" si="42"/>
        <v>0.04</v>
      </c>
      <c r="AG87" s="1">
        <f t="shared" si="43"/>
        <v>0.22</v>
      </c>
      <c r="AH87" s="1">
        <f t="shared" si="44"/>
        <v>0</v>
      </c>
      <c r="AI87" s="1">
        <f t="shared" si="45"/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f t="shared" si="46"/>
        <v>0.04</v>
      </c>
      <c r="AP87" s="1">
        <v>0.04</v>
      </c>
      <c r="AQ87" s="1">
        <v>0</v>
      </c>
      <c r="AR87" s="1">
        <v>0</v>
      </c>
      <c r="AS87" s="1">
        <v>0</v>
      </c>
      <c r="AT87" s="1">
        <f t="shared" si="47"/>
        <v>0</v>
      </c>
      <c r="AU87" s="1">
        <v>0</v>
      </c>
      <c r="AV87" s="1">
        <v>0</v>
      </c>
      <c r="AW87" s="1">
        <v>0</v>
      </c>
      <c r="AX87" s="1">
        <v>0</v>
      </c>
      <c r="AY87" s="1">
        <f t="shared" si="48"/>
        <v>0.22</v>
      </c>
      <c r="AZ87" s="1">
        <v>0</v>
      </c>
      <c r="BA87" s="1">
        <v>0.22</v>
      </c>
      <c r="BB87" s="1">
        <v>0</v>
      </c>
      <c r="BC87" s="1">
        <v>0</v>
      </c>
    </row>
    <row r="88" spans="1:55" s="3" customFormat="1" ht="47.25">
      <c r="A88" s="2" t="s">
        <v>203</v>
      </c>
      <c r="B88" s="35" t="s">
        <v>177</v>
      </c>
      <c r="C88" s="66" t="s">
        <v>178</v>
      </c>
      <c r="D88" s="1" t="s">
        <v>94</v>
      </c>
      <c r="E88" s="1">
        <f t="shared" si="49"/>
        <v>0.94</v>
      </c>
      <c r="F88" s="1">
        <f t="shared" si="49"/>
        <v>0.12</v>
      </c>
      <c r="G88" s="1">
        <f t="shared" si="49"/>
        <v>0.82</v>
      </c>
      <c r="H88" s="1">
        <f t="shared" si="49"/>
        <v>0</v>
      </c>
      <c r="I88" s="1">
        <f t="shared" si="49"/>
        <v>0</v>
      </c>
      <c r="J88" s="1">
        <f t="shared" si="38"/>
        <v>0</v>
      </c>
      <c r="K88" s="1">
        <v>0</v>
      </c>
      <c r="L88" s="1">
        <v>0</v>
      </c>
      <c r="M88" s="1">
        <v>0</v>
      </c>
      <c r="N88" s="1">
        <v>0</v>
      </c>
      <c r="O88" s="1">
        <f t="shared" si="39"/>
        <v>0.12</v>
      </c>
      <c r="P88" s="1">
        <v>0.12</v>
      </c>
      <c r="Q88" s="1">
        <v>0</v>
      </c>
      <c r="R88" s="1">
        <v>0</v>
      </c>
      <c r="S88" s="1">
        <v>0</v>
      </c>
      <c r="T88" s="1">
        <f t="shared" si="40"/>
        <v>0.82</v>
      </c>
      <c r="U88" s="1">
        <v>0</v>
      </c>
      <c r="V88" s="1">
        <v>0.82</v>
      </c>
      <c r="W88" s="1">
        <v>0</v>
      </c>
      <c r="X88" s="1">
        <v>0</v>
      </c>
      <c r="Y88" s="49">
        <v>0</v>
      </c>
      <c r="Z88" s="1">
        <v>0</v>
      </c>
      <c r="AA88" s="1">
        <v>0</v>
      </c>
      <c r="AB88" s="1">
        <v>0</v>
      </c>
      <c r="AC88" s="1">
        <v>0</v>
      </c>
      <c r="AD88" s="1" t="s">
        <v>94</v>
      </c>
      <c r="AE88" s="1">
        <f t="shared" si="41"/>
        <v>0.78999999999999992</v>
      </c>
      <c r="AF88" s="1">
        <f t="shared" si="42"/>
        <v>0.1</v>
      </c>
      <c r="AG88" s="1">
        <f t="shared" si="43"/>
        <v>0.69</v>
      </c>
      <c r="AH88" s="1">
        <f t="shared" si="44"/>
        <v>0</v>
      </c>
      <c r="AI88" s="1">
        <f t="shared" si="45"/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f t="shared" si="46"/>
        <v>0.1</v>
      </c>
      <c r="AP88" s="1">
        <v>0.1</v>
      </c>
      <c r="AQ88" s="1">
        <v>0</v>
      </c>
      <c r="AR88" s="1">
        <v>0</v>
      </c>
      <c r="AS88" s="1">
        <v>0</v>
      </c>
      <c r="AT88" s="1">
        <f t="shared" si="47"/>
        <v>0.69</v>
      </c>
      <c r="AU88" s="1">
        <v>0</v>
      </c>
      <c r="AV88" s="1">
        <v>0.69</v>
      </c>
      <c r="AW88" s="1">
        <v>0</v>
      </c>
      <c r="AX88" s="1">
        <v>0</v>
      </c>
      <c r="AY88" s="1">
        <f t="shared" si="48"/>
        <v>0</v>
      </c>
      <c r="AZ88" s="1">
        <v>0</v>
      </c>
      <c r="BA88" s="1">
        <v>0</v>
      </c>
      <c r="BB88" s="1">
        <v>0</v>
      </c>
      <c r="BC88" s="1">
        <v>0</v>
      </c>
    </row>
    <row r="89" spans="1:55" s="3" customFormat="1" ht="63">
      <c r="A89" s="2" t="s">
        <v>206</v>
      </c>
      <c r="B89" s="64" t="s">
        <v>180</v>
      </c>
      <c r="C89" s="35" t="s">
        <v>181</v>
      </c>
      <c r="D89" s="1" t="s">
        <v>94</v>
      </c>
      <c r="E89" s="1">
        <f t="shared" si="49"/>
        <v>0.49</v>
      </c>
      <c r="F89" s="1">
        <f t="shared" si="49"/>
        <v>0.05</v>
      </c>
      <c r="G89" s="1">
        <f t="shared" si="49"/>
        <v>0.44</v>
      </c>
      <c r="H89" s="1">
        <f t="shared" si="49"/>
        <v>0</v>
      </c>
      <c r="I89" s="1">
        <f t="shared" si="49"/>
        <v>0</v>
      </c>
      <c r="J89" s="1">
        <f t="shared" si="38"/>
        <v>0</v>
      </c>
      <c r="K89" s="1">
        <v>0</v>
      </c>
      <c r="L89" s="1">
        <v>0</v>
      </c>
      <c r="M89" s="1">
        <v>0</v>
      </c>
      <c r="N89" s="1">
        <v>0</v>
      </c>
      <c r="O89" s="1">
        <f t="shared" si="39"/>
        <v>0.05</v>
      </c>
      <c r="P89" s="1">
        <v>0.05</v>
      </c>
      <c r="Q89" s="1">
        <v>0</v>
      </c>
      <c r="R89" s="1">
        <v>0</v>
      </c>
      <c r="S89" s="1">
        <v>0</v>
      </c>
      <c r="T89" s="1">
        <f t="shared" si="40"/>
        <v>0</v>
      </c>
      <c r="U89" s="1">
        <v>0</v>
      </c>
      <c r="V89" s="1">
        <v>0</v>
      </c>
      <c r="W89" s="1">
        <v>0</v>
      </c>
      <c r="X89" s="1">
        <v>0</v>
      </c>
      <c r="Y89" s="49">
        <v>0.44</v>
      </c>
      <c r="Z89" s="1">
        <v>0</v>
      </c>
      <c r="AA89" s="1">
        <v>0.44</v>
      </c>
      <c r="AB89" s="1">
        <v>0</v>
      </c>
      <c r="AC89" s="1">
        <v>0</v>
      </c>
      <c r="AD89" s="1" t="s">
        <v>94</v>
      </c>
      <c r="AE89" s="1">
        <f t="shared" si="41"/>
        <v>0.40263099999999996</v>
      </c>
      <c r="AF89" s="1">
        <f t="shared" si="42"/>
        <v>0.04</v>
      </c>
      <c r="AG89" s="1">
        <f t="shared" si="43"/>
        <v>0.36263099999999998</v>
      </c>
      <c r="AH89" s="1">
        <f t="shared" si="44"/>
        <v>0</v>
      </c>
      <c r="AI89" s="1">
        <f t="shared" si="45"/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f t="shared" si="46"/>
        <v>0.04</v>
      </c>
      <c r="AP89" s="1">
        <v>0.04</v>
      </c>
      <c r="AQ89" s="1">
        <v>0</v>
      </c>
      <c r="AR89" s="1">
        <v>0</v>
      </c>
      <c r="AS89" s="1">
        <v>0</v>
      </c>
      <c r="AT89" s="1">
        <f t="shared" si="47"/>
        <v>0</v>
      </c>
      <c r="AU89" s="1">
        <v>0</v>
      </c>
      <c r="AV89" s="1">
        <v>0</v>
      </c>
      <c r="AW89" s="1">
        <v>0</v>
      </c>
      <c r="AX89" s="1">
        <v>0</v>
      </c>
      <c r="AY89" s="1">
        <f t="shared" si="48"/>
        <v>0.36263099999999998</v>
      </c>
      <c r="AZ89" s="1">
        <v>0</v>
      </c>
      <c r="BA89" s="1">
        <v>0.36263099999999998</v>
      </c>
      <c r="BB89" s="1">
        <v>0</v>
      </c>
      <c r="BC89" s="1">
        <v>0</v>
      </c>
    </row>
    <row r="90" spans="1:55" s="3" customFormat="1" ht="47.25">
      <c r="A90" s="2" t="s">
        <v>209</v>
      </c>
      <c r="B90" s="40" t="s">
        <v>195</v>
      </c>
      <c r="C90" s="2" t="s">
        <v>196</v>
      </c>
      <c r="D90" s="1" t="s">
        <v>94</v>
      </c>
      <c r="E90" s="1">
        <f t="shared" si="49"/>
        <v>0.22</v>
      </c>
      <c r="F90" s="1">
        <f t="shared" si="49"/>
        <v>0.22</v>
      </c>
      <c r="G90" s="1">
        <f t="shared" si="49"/>
        <v>0</v>
      </c>
      <c r="H90" s="1">
        <f t="shared" si="49"/>
        <v>0</v>
      </c>
      <c r="I90" s="1">
        <f t="shared" si="49"/>
        <v>0</v>
      </c>
      <c r="J90" s="1">
        <f t="shared" si="38"/>
        <v>0.22</v>
      </c>
      <c r="K90" s="1">
        <v>0.22</v>
      </c>
      <c r="L90" s="1">
        <v>0</v>
      </c>
      <c r="M90" s="1">
        <v>0</v>
      </c>
      <c r="N90" s="1">
        <v>0</v>
      </c>
      <c r="O90" s="1">
        <f t="shared" si="39"/>
        <v>0</v>
      </c>
      <c r="P90" s="1">
        <v>0</v>
      </c>
      <c r="Q90" s="1">
        <v>0</v>
      </c>
      <c r="R90" s="1">
        <v>0</v>
      </c>
      <c r="S90" s="1">
        <v>0</v>
      </c>
      <c r="T90" s="1">
        <f t="shared" si="40"/>
        <v>0</v>
      </c>
      <c r="U90" s="1">
        <v>0</v>
      </c>
      <c r="V90" s="1">
        <v>0</v>
      </c>
      <c r="W90" s="1">
        <v>0</v>
      </c>
      <c r="X90" s="1">
        <v>0</v>
      </c>
      <c r="Y90" s="49">
        <v>0</v>
      </c>
      <c r="Z90" s="1">
        <v>0</v>
      </c>
      <c r="AA90" s="1">
        <v>0</v>
      </c>
      <c r="AB90" s="1">
        <v>0</v>
      </c>
      <c r="AC90" s="1">
        <v>0</v>
      </c>
      <c r="AD90" s="1" t="s">
        <v>94</v>
      </c>
      <c r="AE90" s="1">
        <f t="shared" si="41"/>
        <v>0.19</v>
      </c>
      <c r="AF90" s="1">
        <f t="shared" si="42"/>
        <v>0.19</v>
      </c>
      <c r="AG90" s="1">
        <f t="shared" si="43"/>
        <v>0</v>
      </c>
      <c r="AH90" s="1">
        <f t="shared" si="44"/>
        <v>0</v>
      </c>
      <c r="AI90" s="1">
        <f t="shared" si="45"/>
        <v>0</v>
      </c>
      <c r="AJ90" s="1">
        <v>0.19</v>
      </c>
      <c r="AK90" s="1">
        <v>0.19</v>
      </c>
      <c r="AL90" s="1">
        <v>0</v>
      </c>
      <c r="AM90" s="1">
        <v>0</v>
      </c>
      <c r="AN90" s="1">
        <v>0</v>
      </c>
      <c r="AO90" s="1">
        <f t="shared" si="46"/>
        <v>0</v>
      </c>
      <c r="AP90" s="1">
        <v>0</v>
      </c>
      <c r="AQ90" s="1">
        <v>0</v>
      </c>
      <c r="AR90" s="1">
        <v>0</v>
      </c>
      <c r="AS90" s="1">
        <v>0</v>
      </c>
      <c r="AT90" s="1">
        <f t="shared" si="47"/>
        <v>0</v>
      </c>
      <c r="AU90" s="1">
        <v>0</v>
      </c>
      <c r="AV90" s="1">
        <v>0</v>
      </c>
      <c r="AW90" s="1">
        <v>0</v>
      </c>
      <c r="AX90" s="1">
        <v>0</v>
      </c>
      <c r="AY90" s="1">
        <f t="shared" si="48"/>
        <v>0</v>
      </c>
      <c r="AZ90" s="1">
        <v>0</v>
      </c>
      <c r="BA90" s="1">
        <v>0</v>
      </c>
      <c r="BB90" s="1">
        <v>0</v>
      </c>
      <c r="BC90" s="1">
        <v>0</v>
      </c>
    </row>
    <row r="91" spans="1:55" s="3" customFormat="1" ht="30">
      <c r="A91" s="2" t="s">
        <v>212</v>
      </c>
      <c r="B91" s="67" t="s">
        <v>201</v>
      </c>
      <c r="C91" s="52" t="s">
        <v>202</v>
      </c>
      <c r="D91" s="1" t="s">
        <v>94</v>
      </c>
      <c r="E91" s="1">
        <f t="shared" si="49"/>
        <v>0.79400000000000004</v>
      </c>
      <c r="F91" s="1">
        <f t="shared" si="49"/>
        <v>0.01</v>
      </c>
      <c r="G91" s="1">
        <f t="shared" si="49"/>
        <v>0.78400000000000003</v>
      </c>
      <c r="H91" s="1">
        <f t="shared" si="49"/>
        <v>0</v>
      </c>
      <c r="I91" s="1">
        <f t="shared" si="49"/>
        <v>0</v>
      </c>
      <c r="J91" s="1">
        <f t="shared" si="38"/>
        <v>0.01</v>
      </c>
      <c r="K91" s="1">
        <v>0.01</v>
      </c>
      <c r="L91" s="1">
        <v>0</v>
      </c>
      <c r="M91" s="1">
        <v>0</v>
      </c>
      <c r="N91" s="1">
        <v>0</v>
      </c>
      <c r="O91" s="1">
        <f t="shared" si="39"/>
        <v>0.78400000000000003</v>
      </c>
      <c r="P91" s="1">
        <v>0</v>
      </c>
      <c r="Q91" s="1">
        <v>0.78400000000000003</v>
      </c>
      <c r="R91" s="1">
        <v>0</v>
      </c>
      <c r="S91" s="1">
        <v>0</v>
      </c>
      <c r="T91" s="1">
        <f t="shared" si="40"/>
        <v>0</v>
      </c>
      <c r="U91" s="1">
        <v>0</v>
      </c>
      <c r="V91" s="1">
        <v>0</v>
      </c>
      <c r="W91" s="1">
        <v>0</v>
      </c>
      <c r="X91" s="1">
        <v>0</v>
      </c>
      <c r="Y91" s="49">
        <v>0</v>
      </c>
      <c r="Z91" s="1">
        <v>0</v>
      </c>
      <c r="AA91" s="1">
        <v>0</v>
      </c>
      <c r="AB91" s="1">
        <v>0</v>
      </c>
      <c r="AC91" s="1">
        <v>0</v>
      </c>
      <c r="AD91" s="1" t="s">
        <v>94</v>
      </c>
      <c r="AE91" s="1">
        <f t="shared" si="41"/>
        <v>0.66</v>
      </c>
      <c r="AF91" s="1">
        <f t="shared" si="42"/>
        <v>0.01</v>
      </c>
      <c r="AG91" s="1">
        <f t="shared" si="43"/>
        <v>0.65</v>
      </c>
      <c r="AH91" s="1">
        <f t="shared" si="44"/>
        <v>0</v>
      </c>
      <c r="AI91" s="1">
        <f t="shared" si="45"/>
        <v>0</v>
      </c>
      <c r="AJ91" s="1">
        <v>0.01</v>
      </c>
      <c r="AK91" s="1">
        <v>0.01</v>
      </c>
      <c r="AL91" s="1">
        <v>0</v>
      </c>
      <c r="AM91" s="1">
        <v>0</v>
      </c>
      <c r="AN91" s="1">
        <v>0</v>
      </c>
      <c r="AO91" s="1">
        <f t="shared" si="46"/>
        <v>0.65</v>
      </c>
      <c r="AP91" s="1">
        <v>0</v>
      </c>
      <c r="AQ91" s="1">
        <v>0.65</v>
      </c>
      <c r="AR91" s="1">
        <v>0</v>
      </c>
      <c r="AS91" s="1">
        <v>0</v>
      </c>
      <c r="AT91" s="1">
        <f t="shared" si="47"/>
        <v>0</v>
      </c>
      <c r="AU91" s="1">
        <v>0</v>
      </c>
      <c r="AV91" s="1">
        <v>0</v>
      </c>
      <c r="AW91" s="1">
        <v>0</v>
      </c>
      <c r="AX91" s="1">
        <v>0</v>
      </c>
      <c r="AY91" s="1">
        <f t="shared" si="48"/>
        <v>0</v>
      </c>
      <c r="AZ91" s="1">
        <v>0</v>
      </c>
      <c r="BA91" s="1">
        <v>0</v>
      </c>
      <c r="BB91" s="1">
        <v>0</v>
      </c>
      <c r="BC91" s="1">
        <v>0</v>
      </c>
    </row>
    <row r="92" spans="1:55" s="3" customFormat="1" ht="47.25">
      <c r="A92" s="2" t="s">
        <v>336</v>
      </c>
      <c r="B92" s="40" t="s">
        <v>207</v>
      </c>
      <c r="C92" s="35" t="s">
        <v>208</v>
      </c>
      <c r="D92" s="1" t="s">
        <v>94</v>
      </c>
      <c r="E92" s="1">
        <f t="shared" si="49"/>
        <v>0.2</v>
      </c>
      <c r="F92" s="1">
        <f t="shared" si="49"/>
        <v>0.2</v>
      </c>
      <c r="G92" s="1">
        <f t="shared" si="49"/>
        <v>0</v>
      </c>
      <c r="H92" s="1">
        <f t="shared" si="49"/>
        <v>0</v>
      </c>
      <c r="I92" s="1">
        <f t="shared" si="49"/>
        <v>0</v>
      </c>
      <c r="J92" s="1">
        <f t="shared" si="38"/>
        <v>0.2</v>
      </c>
      <c r="K92" s="1">
        <v>0.2</v>
      </c>
      <c r="L92" s="1">
        <v>0</v>
      </c>
      <c r="M92" s="1">
        <v>0</v>
      </c>
      <c r="N92" s="1">
        <v>0</v>
      </c>
      <c r="O92" s="1">
        <f t="shared" si="39"/>
        <v>0</v>
      </c>
      <c r="P92" s="1">
        <v>0</v>
      </c>
      <c r="Q92" s="1">
        <v>0</v>
      </c>
      <c r="R92" s="1">
        <v>0</v>
      </c>
      <c r="S92" s="1">
        <v>0</v>
      </c>
      <c r="T92" s="1">
        <f t="shared" si="40"/>
        <v>0</v>
      </c>
      <c r="U92" s="1">
        <v>0</v>
      </c>
      <c r="V92" s="1">
        <v>0</v>
      </c>
      <c r="W92" s="1">
        <v>0</v>
      </c>
      <c r="X92" s="1">
        <v>0</v>
      </c>
      <c r="Y92" s="49">
        <v>0</v>
      </c>
      <c r="Z92" s="1">
        <v>0</v>
      </c>
      <c r="AA92" s="1">
        <v>0</v>
      </c>
      <c r="AB92" s="1">
        <v>0</v>
      </c>
      <c r="AC92" s="1">
        <v>0</v>
      </c>
      <c r="AD92" s="1" t="s">
        <v>94</v>
      </c>
      <c r="AE92" s="1">
        <f t="shared" si="41"/>
        <v>0.17</v>
      </c>
      <c r="AF92" s="1">
        <f t="shared" si="42"/>
        <v>0.17</v>
      </c>
      <c r="AG92" s="1">
        <f t="shared" si="43"/>
        <v>0</v>
      </c>
      <c r="AH92" s="1">
        <f t="shared" si="44"/>
        <v>0</v>
      </c>
      <c r="AI92" s="1">
        <f t="shared" si="45"/>
        <v>0</v>
      </c>
      <c r="AJ92" s="1">
        <v>0.17</v>
      </c>
      <c r="AK92" s="1">
        <v>0.17</v>
      </c>
      <c r="AL92" s="1">
        <v>0</v>
      </c>
      <c r="AM92" s="1">
        <v>0</v>
      </c>
      <c r="AN92" s="1">
        <v>0</v>
      </c>
      <c r="AO92" s="1">
        <f t="shared" si="46"/>
        <v>0</v>
      </c>
      <c r="AP92" s="1">
        <v>0</v>
      </c>
      <c r="AQ92" s="1">
        <v>0</v>
      </c>
      <c r="AR92" s="1">
        <v>0</v>
      </c>
      <c r="AS92" s="1">
        <v>0</v>
      </c>
      <c r="AT92" s="1">
        <f t="shared" si="47"/>
        <v>0</v>
      </c>
      <c r="AU92" s="1">
        <v>0</v>
      </c>
      <c r="AV92" s="1">
        <v>0</v>
      </c>
      <c r="AW92" s="1">
        <v>0</v>
      </c>
      <c r="AX92" s="1">
        <v>0</v>
      </c>
      <c r="AY92" s="1">
        <f t="shared" si="48"/>
        <v>0</v>
      </c>
      <c r="AZ92" s="1">
        <v>0</v>
      </c>
      <c r="BA92" s="1">
        <v>0</v>
      </c>
      <c r="BB92" s="1">
        <v>0</v>
      </c>
      <c r="BC92" s="1">
        <v>0</v>
      </c>
    </row>
    <row r="93" spans="1:55" s="3" customFormat="1" ht="47.25">
      <c r="A93" s="2" t="s">
        <v>337</v>
      </c>
      <c r="B93" s="40" t="s">
        <v>210</v>
      </c>
      <c r="C93" s="52" t="s">
        <v>211</v>
      </c>
      <c r="D93" s="1" t="s">
        <v>94</v>
      </c>
      <c r="E93" s="1">
        <f t="shared" si="49"/>
        <v>0.11</v>
      </c>
      <c r="F93" s="1">
        <f t="shared" si="49"/>
        <v>0.02</v>
      </c>
      <c r="G93" s="1">
        <f t="shared" si="49"/>
        <v>0.09</v>
      </c>
      <c r="H93" s="1">
        <f t="shared" si="49"/>
        <v>0</v>
      </c>
      <c r="I93" s="1">
        <f t="shared" si="49"/>
        <v>0</v>
      </c>
      <c r="J93" s="1">
        <f t="shared" si="38"/>
        <v>0.02</v>
      </c>
      <c r="K93" s="1">
        <v>0.02</v>
      </c>
      <c r="L93" s="1">
        <v>0</v>
      </c>
      <c r="M93" s="1">
        <v>0</v>
      </c>
      <c r="N93" s="1">
        <v>0</v>
      </c>
      <c r="O93" s="1">
        <f t="shared" si="39"/>
        <v>0.09</v>
      </c>
      <c r="P93" s="1">
        <v>0</v>
      </c>
      <c r="Q93" s="1">
        <v>0.09</v>
      </c>
      <c r="R93" s="1">
        <v>0</v>
      </c>
      <c r="S93" s="1">
        <v>0</v>
      </c>
      <c r="T93" s="1">
        <f t="shared" si="40"/>
        <v>0</v>
      </c>
      <c r="U93" s="1">
        <v>0</v>
      </c>
      <c r="V93" s="1">
        <v>0</v>
      </c>
      <c r="W93" s="1">
        <v>0</v>
      </c>
      <c r="X93" s="1">
        <v>0</v>
      </c>
      <c r="Y93" s="49">
        <v>0</v>
      </c>
      <c r="Z93" s="1">
        <v>0</v>
      </c>
      <c r="AA93" s="1">
        <v>0</v>
      </c>
      <c r="AB93" s="1">
        <v>0</v>
      </c>
      <c r="AC93" s="1">
        <v>0</v>
      </c>
      <c r="AD93" s="1" t="s">
        <v>94</v>
      </c>
      <c r="AE93" s="1">
        <f t="shared" si="41"/>
        <v>9.0000000000000011E-2</v>
      </c>
      <c r="AF93" s="1">
        <f t="shared" si="42"/>
        <v>0.02</v>
      </c>
      <c r="AG93" s="1">
        <f t="shared" si="43"/>
        <v>7.0000000000000007E-2</v>
      </c>
      <c r="AH93" s="1">
        <f t="shared" si="44"/>
        <v>0</v>
      </c>
      <c r="AI93" s="1">
        <f t="shared" si="45"/>
        <v>0</v>
      </c>
      <c r="AJ93" s="1">
        <v>0.02</v>
      </c>
      <c r="AK93" s="1">
        <v>0.02</v>
      </c>
      <c r="AL93" s="1">
        <v>0</v>
      </c>
      <c r="AM93" s="1">
        <v>0</v>
      </c>
      <c r="AN93" s="1">
        <v>0</v>
      </c>
      <c r="AO93" s="1">
        <f t="shared" si="46"/>
        <v>7.0000000000000007E-2</v>
      </c>
      <c r="AP93" s="1">
        <v>0</v>
      </c>
      <c r="AQ93" s="1">
        <v>7.0000000000000007E-2</v>
      </c>
      <c r="AR93" s="1">
        <v>0</v>
      </c>
      <c r="AS93" s="1">
        <v>0</v>
      </c>
      <c r="AT93" s="1">
        <f t="shared" si="47"/>
        <v>0</v>
      </c>
      <c r="AU93" s="1">
        <v>0</v>
      </c>
      <c r="AV93" s="1">
        <v>0</v>
      </c>
      <c r="AW93" s="1">
        <v>0</v>
      </c>
      <c r="AX93" s="1">
        <v>0</v>
      </c>
      <c r="AY93" s="1">
        <f t="shared" si="48"/>
        <v>0</v>
      </c>
      <c r="AZ93" s="1">
        <v>0</v>
      </c>
      <c r="BA93" s="1">
        <v>0</v>
      </c>
      <c r="BB93" s="1">
        <v>0</v>
      </c>
      <c r="BC93" s="1">
        <v>0</v>
      </c>
    </row>
    <row r="94" spans="1:55" s="3" customFormat="1" ht="31.5">
      <c r="A94" s="2" t="s">
        <v>215</v>
      </c>
      <c r="B94" s="54" t="s">
        <v>216</v>
      </c>
      <c r="C94" s="35" t="s">
        <v>80</v>
      </c>
      <c r="D94" s="1">
        <f>D95+D98</f>
        <v>10.84</v>
      </c>
      <c r="E94" s="1">
        <f t="shared" ref="E94:BC94" si="55">E95+E98</f>
        <v>9.5760939480000005</v>
      </c>
      <c r="F94" s="1">
        <f t="shared" si="55"/>
        <v>0</v>
      </c>
      <c r="G94" s="1">
        <f t="shared" si="55"/>
        <v>0</v>
      </c>
      <c r="H94" s="1">
        <f t="shared" si="55"/>
        <v>9.5760939480000005</v>
      </c>
      <c r="I94" s="1">
        <f t="shared" si="55"/>
        <v>0</v>
      </c>
      <c r="J94" s="1">
        <f t="shared" si="55"/>
        <v>9.3960939480000008</v>
      </c>
      <c r="K94" s="1">
        <f t="shared" si="55"/>
        <v>0</v>
      </c>
      <c r="L94" s="1">
        <f t="shared" si="55"/>
        <v>0</v>
      </c>
      <c r="M94" s="1">
        <f t="shared" si="55"/>
        <v>9.3960939480000008</v>
      </c>
      <c r="N94" s="1">
        <f t="shared" si="55"/>
        <v>0</v>
      </c>
      <c r="O94" s="1">
        <f t="shared" si="55"/>
        <v>0</v>
      </c>
      <c r="P94" s="1">
        <f t="shared" si="55"/>
        <v>0</v>
      </c>
      <c r="Q94" s="1">
        <f t="shared" si="55"/>
        <v>0</v>
      </c>
      <c r="R94" s="1">
        <f t="shared" si="55"/>
        <v>0</v>
      </c>
      <c r="S94" s="1">
        <f t="shared" si="55"/>
        <v>0</v>
      </c>
      <c r="T94" s="1">
        <f t="shared" si="55"/>
        <v>0</v>
      </c>
      <c r="U94" s="1">
        <f t="shared" si="55"/>
        <v>0</v>
      </c>
      <c r="V94" s="1">
        <f t="shared" si="55"/>
        <v>0</v>
      </c>
      <c r="W94" s="1">
        <f t="shared" si="55"/>
        <v>0</v>
      </c>
      <c r="X94" s="1">
        <f t="shared" si="55"/>
        <v>0</v>
      </c>
      <c r="Y94" s="1">
        <f t="shared" si="55"/>
        <v>0.18</v>
      </c>
      <c r="Z94" s="1">
        <f t="shared" si="55"/>
        <v>0</v>
      </c>
      <c r="AA94" s="1">
        <f t="shared" si="55"/>
        <v>0</v>
      </c>
      <c r="AB94" s="1">
        <f t="shared" si="55"/>
        <v>0.18</v>
      </c>
      <c r="AC94" s="1">
        <f t="shared" si="55"/>
        <v>0</v>
      </c>
      <c r="AD94" s="1">
        <f t="shared" si="55"/>
        <v>9.0279999999999987</v>
      </c>
      <c r="AE94" s="1">
        <f t="shared" si="55"/>
        <v>7.9800782900000007</v>
      </c>
      <c r="AF94" s="1">
        <f t="shared" si="55"/>
        <v>0</v>
      </c>
      <c r="AG94" s="1">
        <f t="shared" si="55"/>
        <v>0</v>
      </c>
      <c r="AH94" s="1">
        <f t="shared" si="55"/>
        <v>7.9800782900000007</v>
      </c>
      <c r="AI94" s="1">
        <f t="shared" si="55"/>
        <v>0</v>
      </c>
      <c r="AJ94" s="1">
        <f t="shared" si="55"/>
        <v>7.8300782900000003</v>
      </c>
      <c r="AK94" s="1">
        <f t="shared" si="55"/>
        <v>0</v>
      </c>
      <c r="AL94" s="1">
        <f t="shared" si="55"/>
        <v>0</v>
      </c>
      <c r="AM94" s="1">
        <f t="shared" si="55"/>
        <v>7.8300782900000003</v>
      </c>
      <c r="AN94" s="1">
        <f t="shared" si="55"/>
        <v>0</v>
      </c>
      <c r="AO94" s="1">
        <f t="shared" si="55"/>
        <v>0</v>
      </c>
      <c r="AP94" s="1">
        <f t="shared" si="55"/>
        <v>0</v>
      </c>
      <c r="AQ94" s="1">
        <f t="shared" si="55"/>
        <v>0</v>
      </c>
      <c r="AR94" s="1">
        <f t="shared" si="55"/>
        <v>0</v>
      </c>
      <c r="AS94" s="1">
        <f t="shared" si="55"/>
        <v>0</v>
      </c>
      <c r="AT94" s="1">
        <f t="shared" si="55"/>
        <v>0</v>
      </c>
      <c r="AU94" s="1">
        <f t="shared" si="55"/>
        <v>0</v>
      </c>
      <c r="AV94" s="1">
        <f t="shared" si="55"/>
        <v>0</v>
      </c>
      <c r="AW94" s="1">
        <f t="shared" si="55"/>
        <v>0</v>
      </c>
      <c r="AX94" s="1">
        <f t="shared" si="55"/>
        <v>0</v>
      </c>
      <c r="AY94" s="1">
        <f t="shared" si="55"/>
        <v>0.15</v>
      </c>
      <c r="AZ94" s="1">
        <f t="shared" si="55"/>
        <v>0</v>
      </c>
      <c r="BA94" s="1">
        <f t="shared" si="55"/>
        <v>0</v>
      </c>
      <c r="BB94" s="1">
        <f t="shared" si="55"/>
        <v>0.15</v>
      </c>
      <c r="BC94" s="1">
        <f t="shared" si="55"/>
        <v>0</v>
      </c>
    </row>
    <row r="95" spans="1:55" s="3" customFormat="1" ht="31.5">
      <c r="A95" s="2" t="s">
        <v>217</v>
      </c>
      <c r="B95" s="68" t="s">
        <v>218</v>
      </c>
      <c r="C95" s="35" t="s">
        <v>80</v>
      </c>
      <c r="D95" s="1">
        <f>SUM(D96:D97)</f>
        <v>10.3</v>
      </c>
      <c r="E95" s="1">
        <f t="shared" ref="E95:BC95" si="56">SUM(E96:E97)</f>
        <v>9.5760939480000005</v>
      </c>
      <c r="F95" s="1">
        <f t="shared" si="56"/>
        <v>0</v>
      </c>
      <c r="G95" s="1">
        <f t="shared" si="56"/>
        <v>0</v>
      </c>
      <c r="H95" s="1">
        <f t="shared" si="56"/>
        <v>9.5760939480000005</v>
      </c>
      <c r="I95" s="1">
        <f t="shared" si="56"/>
        <v>0</v>
      </c>
      <c r="J95" s="1">
        <f t="shared" si="56"/>
        <v>9.3960939480000008</v>
      </c>
      <c r="K95" s="1">
        <f t="shared" si="56"/>
        <v>0</v>
      </c>
      <c r="L95" s="1">
        <f t="shared" si="56"/>
        <v>0</v>
      </c>
      <c r="M95" s="1">
        <f t="shared" si="56"/>
        <v>9.3960939480000008</v>
      </c>
      <c r="N95" s="1">
        <f t="shared" si="56"/>
        <v>0</v>
      </c>
      <c r="O95" s="1">
        <f t="shared" si="56"/>
        <v>0</v>
      </c>
      <c r="P95" s="1">
        <f t="shared" si="56"/>
        <v>0</v>
      </c>
      <c r="Q95" s="1">
        <f t="shared" si="56"/>
        <v>0</v>
      </c>
      <c r="R95" s="1">
        <f t="shared" si="56"/>
        <v>0</v>
      </c>
      <c r="S95" s="1">
        <f t="shared" si="56"/>
        <v>0</v>
      </c>
      <c r="T95" s="1">
        <f t="shared" si="56"/>
        <v>0</v>
      </c>
      <c r="U95" s="1">
        <f t="shared" si="56"/>
        <v>0</v>
      </c>
      <c r="V95" s="1">
        <f t="shared" si="56"/>
        <v>0</v>
      </c>
      <c r="W95" s="1">
        <f t="shared" si="56"/>
        <v>0</v>
      </c>
      <c r="X95" s="1">
        <f t="shared" si="56"/>
        <v>0</v>
      </c>
      <c r="Y95" s="1">
        <f t="shared" si="56"/>
        <v>0.18</v>
      </c>
      <c r="Z95" s="1">
        <f t="shared" si="56"/>
        <v>0</v>
      </c>
      <c r="AA95" s="1">
        <f t="shared" si="56"/>
        <v>0</v>
      </c>
      <c r="AB95" s="1">
        <f t="shared" si="56"/>
        <v>0.18</v>
      </c>
      <c r="AC95" s="1">
        <f t="shared" si="56"/>
        <v>0</v>
      </c>
      <c r="AD95" s="1">
        <f t="shared" si="56"/>
        <v>8.5779999999999994</v>
      </c>
      <c r="AE95" s="1">
        <f t="shared" si="56"/>
        <v>7.9800782900000007</v>
      </c>
      <c r="AF95" s="1">
        <f t="shared" si="56"/>
        <v>0</v>
      </c>
      <c r="AG95" s="1">
        <f t="shared" si="56"/>
        <v>0</v>
      </c>
      <c r="AH95" s="1">
        <f t="shared" si="56"/>
        <v>7.9800782900000007</v>
      </c>
      <c r="AI95" s="1">
        <f t="shared" si="56"/>
        <v>0</v>
      </c>
      <c r="AJ95" s="1">
        <f t="shared" si="56"/>
        <v>7.8300782900000003</v>
      </c>
      <c r="AK95" s="1">
        <f t="shared" si="56"/>
        <v>0</v>
      </c>
      <c r="AL95" s="1">
        <f t="shared" si="56"/>
        <v>0</v>
      </c>
      <c r="AM95" s="1">
        <f t="shared" si="56"/>
        <v>7.8300782900000003</v>
      </c>
      <c r="AN95" s="1">
        <f t="shared" si="56"/>
        <v>0</v>
      </c>
      <c r="AO95" s="1">
        <f t="shared" si="56"/>
        <v>0</v>
      </c>
      <c r="AP95" s="1">
        <f t="shared" si="56"/>
        <v>0</v>
      </c>
      <c r="AQ95" s="1">
        <f t="shared" si="56"/>
        <v>0</v>
      </c>
      <c r="AR95" s="1">
        <f t="shared" si="56"/>
        <v>0</v>
      </c>
      <c r="AS95" s="1">
        <f t="shared" si="56"/>
        <v>0</v>
      </c>
      <c r="AT95" s="1">
        <f t="shared" si="56"/>
        <v>0</v>
      </c>
      <c r="AU95" s="1">
        <f t="shared" si="56"/>
        <v>0</v>
      </c>
      <c r="AV95" s="1">
        <f t="shared" si="56"/>
        <v>0</v>
      </c>
      <c r="AW95" s="1">
        <f t="shared" si="56"/>
        <v>0</v>
      </c>
      <c r="AX95" s="1">
        <f t="shared" si="56"/>
        <v>0</v>
      </c>
      <c r="AY95" s="1">
        <f t="shared" si="56"/>
        <v>0.15</v>
      </c>
      <c r="AZ95" s="1">
        <f t="shared" si="56"/>
        <v>0</v>
      </c>
      <c r="BA95" s="1">
        <f t="shared" si="56"/>
        <v>0</v>
      </c>
      <c r="BB95" s="1">
        <f t="shared" si="56"/>
        <v>0.15</v>
      </c>
      <c r="BC95" s="1">
        <f t="shared" si="56"/>
        <v>0</v>
      </c>
    </row>
    <row r="96" spans="1:55" s="3" customFormat="1" ht="47.25">
      <c r="A96" s="2" t="s">
        <v>219</v>
      </c>
      <c r="B96" s="69" t="s">
        <v>313</v>
      </c>
      <c r="C96" s="70" t="s">
        <v>314</v>
      </c>
      <c r="D96" s="1">
        <v>1</v>
      </c>
      <c r="E96" s="1">
        <f t="shared" ref="E96:H97" si="57">J96+O96+T96+Y96</f>
        <v>0.18</v>
      </c>
      <c r="F96" s="1">
        <f t="shared" si="57"/>
        <v>0</v>
      </c>
      <c r="G96" s="1">
        <f t="shared" si="57"/>
        <v>0</v>
      </c>
      <c r="H96" s="1">
        <f t="shared" si="57"/>
        <v>0.18</v>
      </c>
      <c r="I96" s="1">
        <f>N96+S96+X96+AC96</f>
        <v>0</v>
      </c>
      <c r="J96" s="1">
        <f>SUM(K96:N96)</f>
        <v>0</v>
      </c>
      <c r="K96" s="1">
        <v>0</v>
      </c>
      <c r="L96" s="1">
        <v>0</v>
      </c>
      <c r="M96" s="1">
        <v>0</v>
      </c>
      <c r="N96" s="1">
        <v>0</v>
      </c>
      <c r="O96" s="1">
        <f>SUM(P96:S96)</f>
        <v>0</v>
      </c>
      <c r="P96" s="1">
        <v>0</v>
      </c>
      <c r="Q96" s="1">
        <v>0</v>
      </c>
      <c r="R96" s="1">
        <v>0</v>
      </c>
      <c r="S96" s="1">
        <v>0</v>
      </c>
      <c r="T96" s="1">
        <f>SUM(U96:X96)</f>
        <v>0</v>
      </c>
      <c r="U96" s="1">
        <v>0</v>
      </c>
      <c r="V96" s="1">
        <v>0</v>
      </c>
      <c r="W96" s="1">
        <v>0</v>
      </c>
      <c r="X96" s="1">
        <v>0</v>
      </c>
      <c r="Y96" s="49">
        <f>SUM(Z96:AC96)</f>
        <v>0.18</v>
      </c>
      <c r="Z96" s="1">
        <v>0</v>
      </c>
      <c r="AA96" s="1">
        <v>0</v>
      </c>
      <c r="AB96" s="1">
        <v>0.18</v>
      </c>
      <c r="AC96" s="1">
        <v>0</v>
      </c>
      <c r="AD96" s="1">
        <v>0.82799999999999996</v>
      </c>
      <c r="AE96" s="1">
        <f>SUM(AF96:AI96)</f>
        <v>0.15</v>
      </c>
      <c r="AF96" s="1">
        <f t="shared" ref="AF96" si="58">AK96+AP96+AU96+AZ96</f>
        <v>0</v>
      </c>
      <c r="AG96" s="1">
        <f t="shared" ref="AG96" si="59">AL96+AQ96+AV96+BA96</f>
        <v>0</v>
      </c>
      <c r="AH96" s="1">
        <f t="shared" ref="AH96" si="60">AM96+AR96+AW96+BB96</f>
        <v>0.15</v>
      </c>
      <c r="AI96" s="1">
        <f>AN96+AS96+AX96+BC96</f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f>SUM(AZ96:BC96)</f>
        <v>0.15</v>
      </c>
      <c r="AZ96" s="1">
        <v>0</v>
      </c>
      <c r="BA96" s="1">
        <v>0</v>
      </c>
      <c r="BB96" s="1">
        <v>0.15</v>
      </c>
      <c r="BC96" s="1">
        <v>0</v>
      </c>
    </row>
    <row r="97" spans="1:55" s="3" customFormat="1" ht="31.5">
      <c r="A97" s="2" t="s">
        <v>315</v>
      </c>
      <c r="B97" s="35" t="s">
        <v>220</v>
      </c>
      <c r="C97" s="52" t="s">
        <v>221</v>
      </c>
      <c r="D97" s="1">
        <v>9.3000000000000007</v>
      </c>
      <c r="E97" s="1">
        <f t="shared" si="57"/>
        <v>9.3960939480000008</v>
      </c>
      <c r="F97" s="1">
        <f t="shared" si="57"/>
        <v>0</v>
      </c>
      <c r="G97" s="1">
        <f t="shared" si="57"/>
        <v>0</v>
      </c>
      <c r="H97" s="1">
        <f t="shared" si="57"/>
        <v>9.3960939480000008</v>
      </c>
      <c r="I97" s="1">
        <f>N97+S97+X97+AC97</f>
        <v>0</v>
      </c>
      <c r="J97" s="1">
        <f>SUM(K97:N97)</f>
        <v>9.3960939480000008</v>
      </c>
      <c r="K97" s="1">
        <v>0</v>
      </c>
      <c r="L97" s="1">
        <v>0</v>
      </c>
      <c r="M97" s="1">
        <f>7.83007829*1.2</f>
        <v>9.3960939480000008</v>
      </c>
      <c r="N97" s="1">
        <v>0</v>
      </c>
      <c r="O97" s="1">
        <f>SUM(P97:S97)</f>
        <v>0</v>
      </c>
      <c r="P97" s="1">
        <v>0</v>
      </c>
      <c r="Q97" s="1">
        <v>0</v>
      </c>
      <c r="R97" s="1">
        <v>0</v>
      </c>
      <c r="S97" s="1">
        <v>0</v>
      </c>
      <c r="T97" s="1">
        <f>SUM(U97:X97)</f>
        <v>0</v>
      </c>
      <c r="U97" s="1">
        <v>0</v>
      </c>
      <c r="V97" s="1">
        <v>0</v>
      </c>
      <c r="W97" s="1">
        <v>0</v>
      </c>
      <c r="X97" s="1">
        <v>0</v>
      </c>
      <c r="Y97" s="1">
        <f>SUM(Z97:AC97)</f>
        <v>0</v>
      </c>
      <c r="Z97" s="1">
        <v>0</v>
      </c>
      <c r="AA97" s="1">
        <v>0</v>
      </c>
      <c r="AB97" s="1">
        <v>0</v>
      </c>
      <c r="AC97" s="1">
        <v>0</v>
      </c>
      <c r="AD97" s="1">
        <v>7.75</v>
      </c>
      <c r="AE97" s="1">
        <f>SUM(AF97:AI97)</f>
        <v>7.8300782900000003</v>
      </c>
      <c r="AF97" s="1">
        <f t="shared" ref="AF97:AH97" si="61">AK97+AP97+AU97+AZ97</f>
        <v>0</v>
      </c>
      <c r="AG97" s="1">
        <f t="shared" si="61"/>
        <v>0</v>
      </c>
      <c r="AH97" s="1">
        <f t="shared" si="61"/>
        <v>7.8300782900000003</v>
      </c>
      <c r="AI97" s="1">
        <f>AN97+AS97+AX97+BC97</f>
        <v>0</v>
      </c>
      <c r="AJ97" s="1">
        <f>SUM(AK97:AN97)</f>
        <v>7.8300782900000003</v>
      </c>
      <c r="AK97" s="1">
        <v>0</v>
      </c>
      <c r="AL97" s="1">
        <v>0</v>
      </c>
      <c r="AM97" s="1">
        <v>7.8300782900000003</v>
      </c>
      <c r="AN97" s="1">
        <v>0</v>
      </c>
      <c r="AO97" s="1">
        <f>SUM(AP97:AS97)</f>
        <v>0</v>
      </c>
      <c r="AP97" s="1">
        <v>0</v>
      </c>
      <c r="AQ97" s="1">
        <v>0</v>
      </c>
      <c r="AR97" s="1">
        <v>0</v>
      </c>
      <c r="AS97" s="1">
        <v>0</v>
      </c>
      <c r="AT97" s="1">
        <f>SUM(AU97:AX97)</f>
        <v>0</v>
      </c>
      <c r="AU97" s="1">
        <v>0</v>
      </c>
      <c r="AV97" s="1">
        <v>0</v>
      </c>
      <c r="AW97" s="1">
        <v>0</v>
      </c>
      <c r="AX97" s="1">
        <v>0</v>
      </c>
      <c r="AY97" s="1">
        <f>SUM(BA97:BC97)</f>
        <v>0</v>
      </c>
      <c r="AZ97" s="1">
        <v>0</v>
      </c>
      <c r="BA97" s="1">
        <v>0</v>
      </c>
      <c r="BB97" s="1">
        <v>0</v>
      </c>
      <c r="BC97" s="1">
        <v>0</v>
      </c>
    </row>
    <row r="98" spans="1:55" s="3" customFormat="1" ht="31.5">
      <c r="A98" s="2" t="s">
        <v>222</v>
      </c>
      <c r="B98" s="68" t="s">
        <v>223</v>
      </c>
      <c r="C98" s="35" t="s">
        <v>80</v>
      </c>
      <c r="D98" s="49">
        <v>0.54</v>
      </c>
      <c r="E98" s="49">
        <f t="shared" ref="E98:AC98" si="62">SUM(E99)</f>
        <v>0</v>
      </c>
      <c r="F98" s="49">
        <f t="shared" si="62"/>
        <v>0</v>
      </c>
      <c r="G98" s="49">
        <f t="shared" si="62"/>
        <v>0</v>
      </c>
      <c r="H98" s="49">
        <f t="shared" si="62"/>
        <v>0</v>
      </c>
      <c r="I98" s="49">
        <f t="shared" si="62"/>
        <v>0</v>
      </c>
      <c r="J98" s="49">
        <f t="shared" si="62"/>
        <v>0</v>
      </c>
      <c r="K98" s="49">
        <f t="shared" si="62"/>
        <v>0</v>
      </c>
      <c r="L98" s="49">
        <f t="shared" si="62"/>
        <v>0</v>
      </c>
      <c r="M98" s="49">
        <f t="shared" si="62"/>
        <v>0</v>
      </c>
      <c r="N98" s="49">
        <f t="shared" si="62"/>
        <v>0</v>
      </c>
      <c r="O98" s="49">
        <f t="shared" si="62"/>
        <v>0</v>
      </c>
      <c r="P98" s="49">
        <f t="shared" si="62"/>
        <v>0</v>
      </c>
      <c r="Q98" s="49">
        <f t="shared" si="62"/>
        <v>0</v>
      </c>
      <c r="R98" s="49">
        <f t="shared" si="62"/>
        <v>0</v>
      </c>
      <c r="S98" s="49">
        <f t="shared" si="62"/>
        <v>0</v>
      </c>
      <c r="T98" s="49">
        <f t="shared" si="62"/>
        <v>0</v>
      </c>
      <c r="U98" s="49">
        <f t="shared" si="62"/>
        <v>0</v>
      </c>
      <c r="V98" s="49">
        <f t="shared" si="62"/>
        <v>0</v>
      </c>
      <c r="W98" s="49">
        <f t="shared" si="62"/>
        <v>0</v>
      </c>
      <c r="X98" s="49">
        <f t="shared" si="62"/>
        <v>0</v>
      </c>
      <c r="Y98" s="49">
        <f t="shared" si="62"/>
        <v>0</v>
      </c>
      <c r="Z98" s="49">
        <f t="shared" si="62"/>
        <v>0</v>
      </c>
      <c r="AA98" s="49">
        <f t="shared" si="62"/>
        <v>0</v>
      </c>
      <c r="AB98" s="49">
        <f t="shared" si="62"/>
        <v>0</v>
      </c>
      <c r="AC98" s="49">
        <f t="shared" si="62"/>
        <v>0</v>
      </c>
      <c r="AD98" s="49">
        <v>0.45</v>
      </c>
      <c r="AE98" s="49">
        <f>SUM(AE99)</f>
        <v>0</v>
      </c>
      <c r="AF98" s="49">
        <f t="shared" ref="AF98:BC98" si="63">SUM(AF99)</f>
        <v>0</v>
      </c>
      <c r="AG98" s="49">
        <f t="shared" si="63"/>
        <v>0</v>
      </c>
      <c r="AH98" s="49">
        <f t="shared" si="63"/>
        <v>0</v>
      </c>
      <c r="AI98" s="49">
        <f t="shared" si="63"/>
        <v>0</v>
      </c>
      <c r="AJ98" s="49">
        <f t="shared" si="63"/>
        <v>0</v>
      </c>
      <c r="AK98" s="49">
        <f t="shared" si="63"/>
        <v>0</v>
      </c>
      <c r="AL98" s="49">
        <f t="shared" si="63"/>
        <v>0</v>
      </c>
      <c r="AM98" s="49">
        <f t="shared" si="63"/>
        <v>0</v>
      </c>
      <c r="AN98" s="49">
        <f t="shared" si="63"/>
        <v>0</v>
      </c>
      <c r="AO98" s="49">
        <f t="shared" si="63"/>
        <v>0</v>
      </c>
      <c r="AP98" s="49">
        <f t="shared" si="63"/>
        <v>0</v>
      </c>
      <c r="AQ98" s="49">
        <f t="shared" si="63"/>
        <v>0</v>
      </c>
      <c r="AR98" s="49">
        <f t="shared" si="63"/>
        <v>0</v>
      </c>
      <c r="AS98" s="49">
        <f t="shared" si="63"/>
        <v>0</v>
      </c>
      <c r="AT98" s="49">
        <f t="shared" si="63"/>
        <v>0</v>
      </c>
      <c r="AU98" s="49">
        <f t="shared" si="63"/>
        <v>0</v>
      </c>
      <c r="AV98" s="49">
        <f t="shared" si="63"/>
        <v>0</v>
      </c>
      <c r="AW98" s="49">
        <f t="shared" si="63"/>
        <v>0</v>
      </c>
      <c r="AX98" s="49">
        <f t="shared" si="63"/>
        <v>0</v>
      </c>
      <c r="AY98" s="49">
        <f t="shared" si="63"/>
        <v>0</v>
      </c>
      <c r="AZ98" s="49">
        <f t="shared" si="63"/>
        <v>0</v>
      </c>
      <c r="BA98" s="49">
        <f t="shared" si="63"/>
        <v>0</v>
      </c>
      <c r="BB98" s="49">
        <f t="shared" si="63"/>
        <v>0</v>
      </c>
      <c r="BC98" s="49">
        <f t="shared" si="63"/>
        <v>0</v>
      </c>
    </row>
    <row r="99" spans="1:55" s="3" customFormat="1" ht="63">
      <c r="A99" s="2" t="s">
        <v>224</v>
      </c>
      <c r="B99" s="54" t="s">
        <v>225</v>
      </c>
      <c r="C99" s="52" t="s">
        <v>226</v>
      </c>
      <c r="D99" s="1">
        <v>0.54</v>
      </c>
      <c r="E99" s="1">
        <f>J99+O99+T99+Y99</f>
        <v>0</v>
      </c>
      <c r="F99" s="1">
        <f>K99+P99+U99+Z99</f>
        <v>0</v>
      </c>
      <c r="G99" s="1">
        <f>L99+Q99+V99+AA99</f>
        <v>0</v>
      </c>
      <c r="H99" s="1">
        <f>M99+R99+W99+AB99</f>
        <v>0</v>
      </c>
      <c r="I99" s="1">
        <f>N99+S99+X99+AC99</f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f>SUM(U99:X99)</f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0.45</v>
      </c>
      <c r="AE99" s="1">
        <f>AJ99+AO99+AT99+AY99</f>
        <v>0</v>
      </c>
      <c r="AF99" s="1">
        <f>AK99+AP99+AU99+AZ99</f>
        <v>0</v>
      </c>
      <c r="AG99" s="1">
        <f>AL99+AQ99+AV99+BA99</f>
        <v>0</v>
      </c>
      <c r="AH99" s="1">
        <f>AM99+AR99+AW99+BB99</f>
        <v>0</v>
      </c>
      <c r="AI99" s="1">
        <f>AN99+AS99+AX99+BC99</f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f>SUM(AU99:AX99)</f>
        <v>0</v>
      </c>
      <c r="AU99" s="1">
        <v>0</v>
      </c>
      <c r="AV99" s="1">
        <v>0</v>
      </c>
      <c r="AW99" s="1">
        <v>0</v>
      </c>
      <c r="AX99" s="1">
        <v>0</v>
      </c>
      <c r="AY99" s="1">
        <f>SUM(AZ99:BC99)</f>
        <v>0</v>
      </c>
      <c r="AZ99" s="1">
        <v>0</v>
      </c>
      <c r="BA99" s="1">
        <v>0</v>
      </c>
      <c r="BB99" s="1">
        <v>0</v>
      </c>
      <c r="BC99" s="1">
        <v>0</v>
      </c>
    </row>
    <row r="100" spans="1:55" s="3" customFormat="1" ht="63">
      <c r="A100" s="42" t="s">
        <v>227</v>
      </c>
      <c r="B100" s="43" t="s">
        <v>228</v>
      </c>
      <c r="C100" s="42" t="s">
        <v>80</v>
      </c>
      <c r="D100" s="49" t="s">
        <v>94</v>
      </c>
      <c r="E100" s="49" t="s">
        <v>94</v>
      </c>
      <c r="F100" s="49" t="s">
        <v>94</v>
      </c>
      <c r="G100" s="49" t="s">
        <v>94</v>
      </c>
      <c r="H100" s="49" t="s">
        <v>94</v>
      </c>
      <c r="I100" s="49" t="s">
        <v>94</v>
      </c>
      <c r="J100" s="49" t="s">
        <v>94</v>
      </c>
      <c r="K100" s="49" t="s">
        <v>94</v>
      </c>
      <c r="L100" s="49" t="s">
        <v>94</v>
      </c>
      <c r="M100" s="49" t="s">
        <v>94</v>
      </c>
      <c r="N100" s="49" t="s">
        <v>94</v>
      </c>
      <c r="O100" s="49" t="s">
        <v>94</v>
      </c>
      <c r="P100" s="49" t="s">
        <v>94</v>
      </c>
      <c r="Q100" s="49" t="s">
        <v>94</v>
      </c>
      <c r="R100" s="49" t="s">
        <v>94</v>
      </c>
      <c r="S100" s="49" t="s">
        <v>94</v>
      </c>
      <c r="T100" s="49" t="s">
        <v>94</v>
      </c>
      <c r="U100" s="49" t="s">
        <v>94</v>
      </c>
      <c r="V100" s="49" t="s">
        <v>94</v>
      </c>
      <c r="W100" s="49" t="s">
        <v>94</v>
      </c>
      <c r="X100" s="49" t="s">
        <v>94</v>
      </c>
      <c r="Y100" s="49" t="s">
        <v>94</v>
      </c>
      <c r="Z100" s="49" t="s">
        <v>94</v>
      </c>
      <c r="AA100" s="49" t="s">
        <v>94</v>
      </c>
      <c r="AB100" s="49" t="s">
        <v>94</v>
      </c>
      <c r="AC100" s="49" t="s">
        <v>94</v>
      </c>
      <c r="AD100" s="1" t="s">
        <v>94</v>
      </c>
      <c r="AE100" s="49" t="s">
        <v>94</v>
      </c>
      <c r="AF100" s="49" t="s">
        <v>94</v>
      </c>
      <c r="AG100" s="49" t="s">
        <v>94</v>
      </c>
      <c r="AH100" s="49" t="s">
        <v>94</v>
      </c>
      <c r="AI100" s="49" t="s">
        <v>94</v>
      </c>
      <c r="AJ100" s="49" t="s">
        <v>94</v>
      </c>
      <c r="AK100" s="49" t="s">
        <v>94</v>
      </c>
      <c r="AL100" s="49" t="s">
        <v>94</v>
      </c>
      <c r="AM100" s="49" t="s">
        <v>94</v>
      </c>
      <c r="AN100" s="49" t="s">
        <v>94</v>
      </c>
      <c r="AO100" s="49" t="s">
        <v>94</v>
      </c>
      <c r="AP100" s="49" t="s">
        <v>94</v>
      </c>
      <c r="AQ100" s="49" t="s">
        <v>94</v>
      </c>
      <c r="AR100" s="49" t="s">
        <v>94</v>
      </c>
      <c r="AS100" s="49" t="s">
        <v>94</v>
      </c>
      <c r="AT100" s="49" t="s">
        <v>94</v>
      </c>
      <c r="AU100" s="49" t="s">
        <v>94</v>
      </c>
      <c r="AV100" s="49" t="s">
        <v>94</v>
      </c>
      <c r="AW100" s="49" t="s">
        <v>94</v>
      </c>
      <c r="AX100" s="49" t="s">
        <v>94</v>
      </c>
      <c r="AY100" s="49" t="s">
        <v>94</v>
      </c>
      <c r="AZ100" s="49" t="s">
        <v>94</v>
      </c>
      <c r="BA100" s="49" t="s">
        <v>94</v>
      </c>
      <c r="BB100" s="49" t="s">
        <v>94</v>
      </c>
      <c r="BC100" s="49" t="s">
        <v>94</v>
      </c>
    </row>
    <row r="101" spans="1:55" s="3" customFormat="1" ht="31.5">
      <c r="A101" s="42" t="s">
        <v>229</v>
      </c>
      <c r="B101" s="50" t="s">
        <v>230</v>
      </c>
      <c r="C101" s="42" t="s">
        <v>80</v>
      </c>
      <c r="D101" s="49">
        <f t="shared" ref="D101:AI101" si="64">SUM(D102:D144)</f>
        <v>45.770340000000012</v>
      </c>
      <c r="E101" s="49">
        <f t="shared" si="64"/>
        <v>69.585000000000008</v>
      </c>
      <c r="F101" s="49">
        <f t="shared" si="64"/>
        <v>3.4579</v>
      </c>
      <c r="G101" s="49">
        <f t="shared" si="64"/>
        <v>57.468200000000003</v>
      </c>
      <c r="H101" s="49">
        <f t="shared" si="64"/>
        <v>6.931</v>
      </c>
      <c r="I101" s="49">
        <f t="shared" si="64"/>
        <v>1.7200000000000002</v>
      </c>
      <c r="J101" s="49">
        <f t="shared" si="64"/>
        <v>4.1289999999999996</v>
      </c>
      <c r="K101" s="49">
        <f t="shared" si="64"/>
        <v>0.22399999999999998</v>
      </c>
      <c r="L101" s="49">
        <f t="shared" si="64"/>
        <v>3.9049999999999994</v>
      </c>
      <c r="M101" s="49">
        <f t="shared" si="64"/>
        <v>0</v>
      </c>
      <c r="N101" s="49">
        <f t="shared" si="64"/>
        <v>0</v>
      </c>
      <c r="O101" s="49">
        <f t="shared" si="64"/>
        <v>5.5039999999999996</v>
      </c>
      <c r="P101" s="49">
        <f t="shared" si="64"/>
        <v>0.4</v>
      </c>
      <c r="Q101" s="49">
        <f t="shared" si="64"/>
        <v>5.1039999999999992</v>
      </c>
      <c r="R101" s="49">
        <f t="shared" si="64"/>
        <v>0</v>
      </c>
      <c r="S101" s="49">
        <f t="shared" si="64"/>
        <v>0</v>
      </c>
      <c r="T101" s="49">
        <f t="shared" si="64"/>
        <v>25.201999999999998</v>
      </c>
      <c r="U101" s="49">
        <f t="shared" si="64"/>
        <v>1.78</v>
      </c>
      <c r="V101" s="49">
        <f t="shared" si="64"/>
        <v>17.300000000000004</v>
      </c>
      <c r="W101" s="49">
        <f t="shared" si="64"/>
        <v>6.1219999999999999</v>
      </c>
      <c r="X101" s="49">
        <f t="shared" si="64"/>
        <v>0</v>
      </c>
      <c r="Y101" s="49">
        <f t="shared" si="64"/>
        <v>34.749999999999993</v>
      </c>
      <c r="Z101" s="49">
        <f t="shared" si="64"/>
        <v>1.0539000000000001</v>
      </c>
      <c r="AA101" s="49">
        <f t="shared" si="64"/>
        <v>31.159200000000002</v>
      </c>
      <c r="AB101" s="49">
        <f t="shared" si="64"/>
        <v>0.80900000000000005</v>
      </c>
      <c r="AC101" s="49">
        <f t="shared" si="64"/>
        <v>1.7200000000000002</v>
      </c>
      <c r="AD101" s="49">
        <f t="shared" si="64"/>
        <v>55.955999999999996</v>
      </c>
      <c r="AE101" s="49">
        <f t="shared" si="64"/>
        <v>43.952298999999989</v>
      </c>
      <c r="AF101" s="49">
        <f t="shared" si="64"/>
        <v>1.380134</v>
      </c>
      <c r="AG101" s="49">
        <f t="shared" si="64"/>
        <v>42.567164999999981</v>
      </c>
      <c r="AH101" s="49">
        <f t="shared" si="64"/>
        <v>0</v>
      </c>
      <c r="AI101" s="49">
        <f t="shared" si="64"/>
        <v>5.0000000000000001E-3</v>
      </c>
      <c r="AJ101" s="49">
        <f t="shared" ref="AJ101:BC101" si="65">SUM(AJ102:AJ144)</f>
        <v>2.7320000000000002</v>
      </c>
      <c r="AK101" s="49">
        <f t="shared" si="65"/>
        <v>0.18700000000000003</v>
      </c>
      <c r="AL101" s="49">
        <f t="shared" si="65"/>
        <v>2.5450000000000004</v>
      </c>
      <c r="AM101" s="49">
        <f t="shared" si="65"/>
        <v>0</v>
      </c>
      <c r="AN101" s="49">
        <f t="shared" si="65"/>
        <v>0</v>
      </c>
      <c r="AO101" s="49">
        <f t="shared" si="65"/>
        <v>7.3599999999999994</v>
      </c>
      <c r="AP101" s="49">
        <f t="shared" si="65"/>
        <v>0.33</v>
      </c>
      <c r="AQ101" s="49">
        <f t="shared" si="65"/>
        <v>7.0299999999999994</v>
      </c>
      <c r="AR101" s="49">
        <f t="shared" si="65"/>
        <v>0</v>
      </c>
      <c r="AS101" s="49">
        <f t="shared" si="65"/>
        <v>0</v>
      </c>
      <c r="AT101" s="49">
        <f t="shared" si="65"/>
        <v>3.165</v>
      </c>
      <c r="AU101" s="49">
        <f t="shared" si="65"/>
        <v>0.44499999999999995</v>
      </c>
      <c r="AV101" s="49">
        <f t="shared" si="65"/>
        <v>2.7149999999999999</v>
      </c>
      <c r="AW101" s="49">
        <f t="shared" si="65"/>
        <v>0</v>
      </c>
      <c r="AX101" s="49">
        <f t="shared" si="65"/>
        <v>5.0000000000000001E-3</v>
      </c>
      <c r="AY101" s="49">
        <f t="shared" si="65"/>
        <v>30.695299000000006</v>
      </c>
      <c r="AZ101" s="49">
        <f t="shared" si="65"/>
        <v>0.41813400000000001</v>
      </c>
      <c r="BA101" s="49">
        <f t="shared" si="65"/>
        <v>30.277165000000004</v>
      </c>
      <c r="BB101" s="49">
        <f t="shared" si="65"/>
        <v>0</v>
      </c>
      <c r="BC101" s="49">
        <f t="shared" si="65"/>
        <v>0</v>
      </c>
    </row>
    <row r="102" spans="1:55" s="3" customFormat="1" ht="31.5">
      <c r="A102" s="2" t="s">
        <v>231</v>
      </c>
      <c r="B102" s="54" t="s">
        <v>424</v>
      </c>
      <c r="C102" s="40" t="s">
        <v>425</v>
      </c>
      <c r="D102" s="49">
        <v>2.4500000000000002</v>
      </c>
      <c r="E102" s="1">
        <f>J102+O102+T102+Y102</f>
        <v>0</v>
      </c>
      <c r="F102" s="1">
        <f>K102+P102+U102+Z102</f>
        <v>0</v>
      </c>
      <c r="G102" s="1">
        <f>L102+Q102+V102+AA102</f>
        <v>0</v>
      </c>
      <c r="H102" s="1">
        <f>M102+R102+W102+AB102</f>
        <v>0</v>
      </c>
      <c r="I102" s="1">
        <f>N102+S102+X102+AC102</f>
        <v>0</v>
      </c>
      <c r="J102" s="1">
        <f>SUM(K102:N102)</f>
        <v>0</v>
      </c>
      <c r="K102" s="1">
        <v>0</v>
      </c>
      <c r="L102" s="1">
        <v>0</v>
      </c>
      <c r="M102" s="1">
        <v>0</v>
      </c>
      <c r="N102" s="1">
        <v>0</v>
      </c>
      <c r="O102" s="1">
        <f>SUM(P102:S102)</f>
        <v>0</v>
      </c>
      <c r="P102" s="1">
        <v>0</v>
      </c>
      <c r="Q102" s="1">
        <v>0</v>
      </c>
      <c r="R102" s="1">
        <v>0</v>
      </c>
      <c r="S102" s="1">
        <v>0</v>
      </c>
      <c r="T102" s="71">
        <f>SUM(U102:X102)</f>
        <v>0</v>
      </c>
      <c r="U102" s="71">
        <v>0</v>
      </c>
      <c r="V102" s="1">
        <v>0</v>
      </c>
      <c r="W102" s="1">
        <v>0</v>
      </c>
      <c r="X102" s="1">
        <v>0</v>
      </c>
      <c r="Y102" s="49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2.2639999999999998</v>
      </c>
      <c r="AE102" s="1">
        <f>AJ102+AO102+AT102+AY102</f>
        <v>0</v>
      </c>
      <c r="AF102" s="1">
        <f>AK102+AP102+AU102+AZ102</f>
        <v>0</v>
      </c>
      <c r="AG102" s="1">
        <f>AL102+AQ102+AV102+BA102</f>
        <v>0</v>
      </c>
      <c r="AH102" s="1">
        <f>AM102+AR102+AW102+BB102</f>
        <v>0</v>
      </c>
      <c r="AI102" s="1">
        <f>AN102+AS102+AX102+BC102</f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f>SUM(AP102:AS102)</f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f>SUM(AU102:AX102)</f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f>SUM(AZ102:BC102)</f>
        <v>0</v>
      </c>
      <c r="AZ102" s="1">
        <v>0</v>
      </c>
      <c r="BA102" s="1">
        <v>0</v>
      </c>
      <c r="BB102" s="1">
        <v>0</v>
      </c>
      <c r="BC102" s="1">
        <v>0</v>
      </c>
    </row>
    <row r="103" spans="1:55" s="3" customFormat="1" ht="47.25">
      <c r="A103" s="2" t="s">
        <v>232</v>
      </c>
      <c r="B103" s="54" t="s">
        <v>426</v>
      </c>
      <c r="C103" s="52" t="s">
        <v>427</v>
      </c>
      <c r="D103" s="49">
        <v>0.42</v>
      </c>
      <c r="E103" s="1">
        <f t="shared" ref="E103:E144" si="66">J103+O103+T103+Y103</f>
        <v>0</v>
      </c>
      <c r="F103" s="1">
        <f t="shared" ref="F103:F144" si="67">K103+P103+U103+Z103</f>
        <v>0</v>
      </c>
      <c r="G103" s="1">
        <f t="shared" ref="G103:G144" si="68">L103+Q103+V103+AA103</f>
        <v>0</v>
      </c>
      <c r="H103" s="1">
        <f t="shared" ref="H103:H144" si="69">M103+R103+W103+AB103</f>
        <v>0</v>
      </c>
      <c r="I103" s="1">
        <f t="shared" ref="I103:I144" si="70">N103+S103+X103+AC103</f>
        <v>0</v>
      </c>
      <c r="J103" s="1">
        <f t="shared" ref="J103:J144" si="71">SUM(K103:N103)</f>
        <v>0</v>
      </c>
      <c r="K103" s="1">
        <v>0</v>
      </c>
      <c r="L103" s="1">
        <v>0</v>
      </c>
      <c r="M103" s="1">
        <v>0</v>
      </c>
      <c r="N103" s="1">
        <v>0</v>
      </c>
      <c r="O103" s="1">
        <f t="shared" ref="O103:O144" si="72">SUM(P103:S103)</f>
        <v>0</v>
      </c>
      <c r="P103" s="1">
        <v>0</v>
      </c>
      <c r="Q103" s="1">
        <v>0</v>
      </c>
      <c r="R103" s="1">
        <v>0</v>
      </c>
      <c r="S103" s="1">
        <v>0</v>
      </c>
      <c r="T103" s="71">
        <f t="shared" ref="T103:T144" si="73">SUM(U103:X103)</f>
        <v>0</v>
      </c>
      <c r="U103" s="71">
        <v>0</v>
      </c>
      <c r="V103" s="1">
        <v>0</v>
      </c>
      <c r="W103" s="1">
        <v>0</v>
      </c>
      <c r="X103" s="1">
        <v>0</v>
      </c>
      <c r="Y103" s="49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1.54</v>
      </c>
      <c r="AE103" s="1">
        <f t="shared" ref="AE103:AE144" si="74">AJ103+AO103+AT103+AY103</f>
        <v>2.1339999999999999</v>
      </c>
      <c r="AF103" s="1">
        <f t="shared" ref="AF103:AF144" si="75">AK103+AP103+AU103+AZ103</f>
        <v>0</v>
      </c>
      <c r="AG103" s="1">
        <f t="shared" ref="AG103:AG144" si="76">AL103+AQ103+AV103+BA103</f>
        <v>2.1339999999999999</v>
      </c>
      <c r="AH103" s="1">
        <f t="shared" ref="AH103:AH144" si="77">AM103+AR103+AW103+BB103</f>
        <v>0</v>
      </c>
      <c r="AI103" s="1">
        <f t="shared" ref="AI103:AI144" si="78">AN103+AS103+AX103+BC103</f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f t="shared" ref="AO103:AO144" si="79">SUM(AP103:AS103)</f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f t="shared" ref="AT103:AT144" si="80">SUM(AU103:AX103)</f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f t="shared" ref="AY103:AY144" si="81">SUM(AZ103:BC103)</f>
        <v>2.1339999999999999</v>
      </c>
      <c r="AZ103" s="1">
        <v>0</v>
      </c>
      <c r="BA103" s="1">
        <v>2.1339999999999999</v>
      </c>
      <c r="BB103" s="1">
        <v>0</v>
      </c>
      <c r="BC103" s="1">
        <v>0</v>
      </c>
    </row>
    <row r="104" spans="1:55" s="3" customFormat="1" ht="31.5">
      <c r="A104" s="2" t="s">
        <v>233</v>
      </c>
      <c r="B104" s="38" t="s">
        <v>428</v>
      </c>
      <c r="C104" s="40" t="s">
        <v>429</v>
      </c>
      <c r="D104" s="49">
        <v>0.34</v>
      </c>
      <c r="E104" s="1">
        <f t="shared" si="66"/>
        <v>0</v>
      </c>
      <c r="F104" s="1">
        <f t="shared" si="67"/>
        <v>0</v>
      </c>
      <c r="G104" s="1">
        <f t="shared" si="68"/>
        <v>0</v>
      </c>
      <c r="H104" s="1">
        <f t="shared" si="69"/>
        <v>0</v>
      </c>
      <c r="I104" s="1">
        <f t="shared" si="70"/>
        <v>0</v>
      </c>
      <c r="J104" s="1">
        <f t="shared" si="71"/>
        <v>0</v>
      </c>
      <c r="K104" s="1">
        <v>0</v>
      </c>
      <c r="L104" s="1">
        <v>0</v>
      </c>
      <c r="M104" s="1">
        <v>0</v>
      </c>
      <c r="N104" s="1">
        <v>0</v>
      </c>
      <c r="O104" s="1">
        <f t="shared" si="72"/>
        <v>0</v>
      </c>
      <c r="P104" s="1">
        <v>0</v>
      </c>
      <c r="Q104" s="1">
        <v>0</v>
      </c>
      <c r="R104" s="1">
        <v>0</v>
      </c>
      <c r="S104" s="1">
        <v>0</v>
      </c>
      <c r="T104" s="71">
        <f t="shared" si="73"/>
        <v>0</v>
      </c>
      <c r="U104" s="71">
        <v>0</v>
      </c>
      <c r="V104" s="1">
        <v>0</v>
      </c>
      <c r="W104" s="1">
        <v>0</v>
      </c>
      <c r="X104" s="1">
        <v>0</v>
      </c>
      <c r="Y104" s="49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0.28399999999999997</v>
      </c>
      <c r="AE104" s="1">
        <f t="shared" si="74"/>
        <v>0</v>
      </c>
      <c r="AF104" s="1">
        <f t="shared" si="75"/>
        <v>0</v>
      </c>
      <c r="AG104" s="1">
        <f t="shared" si="76"/>
        <v>0</v>
      </c>
      <c r="AH104" s="1">
        <f t="shared" si="77"/>
        <v>0</v>
      </c>
      <c r="AI104" s="1">
        <f t="shared" si="78"/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f t="shared" si="79"/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f t="shared" si="80"/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f t="shared" si="81"/>
        <v>0</v>
      </c>
      <c r="AZ104" s="1">
        <v>0</v>
      </c>
      <c r="BA104" s="1">
        <v>0</v>
      </c>
      <c r="BB104" s="1">
        <v>0</v>
      </c>
      <c r="BC104" s="1">
        <v>0</v>
      </c>
    </row>
    <row r="105" spans="1:55" s="3" customFormat="1" ht="47.25">
      <c r="A105" s="2" t="s">
        <v>234</v>
      </c>
      <c r="B105" s="35" t="s">
        <v>257</v>
      </c>
      <c r="C105" s="52" t="s">
        <v>258</v>
      </c>
      <c r="D105" s="49">
        <v>0.94</v>
      </c>
      <c r="E105" s="1">
        <f t="shared" si="66"/>
        <v>0.94</v>
      </c>
      <c r="F105" s="1">
        <f t="shared" si="67"/>
        <v>0</v>
      </c>
      <c r="G105" s="1">
        <f t="shared" si="68"/>
        <v>0.84</v>
      </c>
      <c r="H105" s="1">
        <f t="shared" si="69"/>
        <v>0</v>
      </c>
      <c r="I105" s="1">
        <f t="shared" si="70"/>
        <v>0.1</v>
      </c>
      <c r="J105" s="1">
        <f t="shared" si="71"/>
        <v>0.84</v>
      </c>
      <c r="K105" s="1">
        <v>0</v>
      </c>
      <c r="L105" s="1">
        <v>0.84</v>
      </c>
      <c r="M105" s="1">
        <v>0</v>
      </c>
      <c r="N105" s="1">
        <v>0</v>
      </c>
      <c r="O105" s="1">
        <f t="shared" si="72"/>
        <v>0</v>
      </c>
      <c r="P105" s="1">
        <v>0</v>
      </c>
      <c r="Q105" s="1">
        <v>0</v>
      </c>
      <c r="R105" s="1">
        <v>0</v>
      </c>
      <c r="S105" s="1">
        <v>0</v>
      </c>
      <c r="T105" s="71">
        <f t="shared" si="73"/>
        <v>0</v>
      </c>
      <c r="U105" s="71">
        <v>0</v>
      </c>
      <c r="V105" s="1">
        <v>0</v>
      </c>
      <c r="W105" s="1">
        <v>0</v>
      </c>
      <c r="X105" s="1">
        <v>0</v>
      </c>
      <c r="Y105" s="49">
        <v>0.1</v>
      </c>
      <c r="Z105" s="1">
        <v>0</v>
      </c>
      <c r="AA105" s="1">
        <v>0</v>
      </c>
      <c r="AB105" s="1">
        <v>0</v>
      </c>
      <c r="AC105" s="1">
        <v>0.1</v>
      </c>
      <c r="AD105" s="1" t="s">
        <v>94</v>
      </c>
      <c r="AE105" s="1">
        <f t="shared" si="74"/>
        <v>0</v>
      </c>
      <c r="AF105" s="1">
        <f t="shared" si="75"/>
        <v>0</v>
      </c>
      <c r="AG105" s="1">
        <f t="shared" si="76"/>
        <v>0</v>
      </c>
      <c r="AH105" s="1">
        <f t="shared" si="77"/>
        <v>0</v>
      </c>
      <c r="AI105" s="1">
        <f t="shared" si="78"/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f t="shared" si="79"/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f t="shared" si="80"/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f t="shared" si="81"/>
        <v>0</v>
      </c>
      <c r="AZ105" s="1">
        <v>0</v>
      </c>
      <c r="BA105" s="1">
        <v>0</v>
      </c>
      <c r="BB105" s="1">
        <v>0</v>
      </c>
      <c r="BC105" s="1">
        <v>0</v>
      </c>
    </row>
    <row r="106" spans="1:55" s="3" customFormat="1" ht="47.25">
      <c r="A106" s="2" t="s">
        <v>235</v>
      </c>
      <c r="B106" s="60" t="s">
        <v>430</v>
      </c>
      <c r="C106" s="61" t="s">
        <v>431</v>
      </c>
      <c r="D106" s="49" t="s">
        <v>94</v>
      </c>
      <c r="E106" s="1">
        <f t="shared" si="66"/>
        <v>0</v>
      </c>
      <c r="F106" s="1">
        <f t="shared" si="67"/>
        <v>0</v>
      </c>
      <c r="G106" s="1">
        <f t="shared" si="68"/>
        <v>0</v>
      </c>
      <c r="H106" s="1">
        <f t="shared" si="69"/>
        <v>0</v>
      </c>
      <c r="I106" s="1">
        <f t="shared" si="70"/>
        <v>0</v>
      </c>
      <c r="J106" s="1">
        <f t="shared" si="71"/>
        <v>0</v>
      </c>
      <c r="K106" s="1">
        <v>0</v>
      </c>
      <c r="L106" s="1">
        <v>0</v>
      </c>
      <c r="M106" s="1">
        <v>0</v>
      </c>
      <c r="N106" s="1">
        <v>0</v>
      </c>
      <c r="O106" s="1">
        <f t="shared" si="72"/>
        <v>0</v>
      </c>
      <c r="P106" s="1">
        <v>0</v>
      </c>
      <c r="Q106" s="1">
        <v>0</v>
      </c>
      <c r="R106" s="1">
        <v>0</v>
      </c>
      <c r="S106" s="1">
        <v>0</v>
      </c>
      <c r="T106" s="71">
        <f t="shared" si="73"/>
        <v>0</v>
      </c>
      <c r="U106" s="71">
        <v>0</v>
      </c>
      <c r="V106" s="1">
        <v>0</v>
      </c>
      <c r="W106" s="1">
        <v>0</v>
      </c>
      <c r="X106" s="1">
        <v>0</v>
      </c>
      <c r="Y106" s="49">
        <v>0</v>
      </c>
      <c r="Z106" s="1">
        <v>0</v>
      </c>
      <c r="AA106" s="1">
        <v>0</v>
      </c>
      <c r="AB106" s="1">
        <v>0</v>
      </c>
      <c r="AC106" s="1">
        <v>0</v>
      </c>
      <c r="AD106" s="1" t="s">
        <v>94</v>
      </c>
      <c r="AE106" s="1">
        <f t="shared" si="74"/>
        <v>0</v>
      </c>
      <c r="AF106" s="1">
        <f t="shared" si="75"/>
        <v>0</v>
      </c>
      <c r="AG106" s="1">
        <f t="shared" si="76"/>
        <v>0</v>
      </c>
      <c r="AH106" s="1">
        <f t="shared" si="77"/>
        <v>0</v>
      </c>
      <c r="AI106" s="1">
        <f t="shared" si="78"/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f t="shared" si="79"/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f t="shared" si="80"/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f t="shared" si="81"/>
        <v>0</v>
      </c>
      <c r="AZ106" s="1">
        <v>0</v>
      </c>
      <c r="BA106" s="1">
        <v>0</v>
      </c>
      <c r="BB106" s="1">
        <v>0</v>
      </c>
      <c r="BC106" s="1">
        <v>0</v>
      </c>
    </row>
    <row r="107" spans="1:55" s="3" customFormat="1" ht="47.25">
      <c r="A107" s="2" t="s">
        <v>236</v>
      </c>
      <c r="B107" s="60" t="s">
        <v>254</v>
      </c>
      <c r="C107" s="61" t="s">
        <v>255</v>
      </c>
      <c r="D107" s="49">
        <v>1.42</v>
      </c>
      <c r="E107" s="1">
        <f t="shared" si="66"/>
        <v>0</v>
      </c>
      <c r="F107" s="1">
        <f t="shared" si="67"/>
        <v>0</v>
      </c>
      <c r="G107" s="1">
        <f t="shared" si="68"/>
        <v>0</v>
      </c>
      <c r="H107" s="1">
        <f t="shared" si="69"/>
        <v>0</v>
      </c>
      <c r="I107" s="1">
        <f t="shared" si="70"/>
        <v>0</v>
      </c>
      <c r="J107" s="1">
        <f t="shared" si="71"/>
        <v>0</v>
      </c>
      <c r="K107" s="1">
        <v>0</v>
      </c>
      <c r="L107" s="1">
        <v>0</v>
      </c>
      <c r="M107" s="1">
        <v>0</v>
      </c>
      <c r="N107" s="1">
        <v>0</v>
      </c>
      <c r="O107" s="1">
        <f t="shared" si="72"/>
        <v>0</v>
      </c>
      <c r="P107" s="1">
        <v>0</v>
      </c>
      <c r="Q107" s="1">
        <v>0</v>
      </c>
      <c r="R107" s="1">
        <v>0</v>
      </c>
      <c r="S107" s="1">
        <v>0</v>
      </c>
      <c r="T107" s="71">
        <f t="shared" si="73"/>
        <v>0</v>
      </c>
      <c r="U107" s="71">
        <v>0</v>
      </c>
      <c r="V107" s="1">
        <v>0</v>
      </c>
      <c r="W107" s="1">
        <v>0</v>
      </c>
      <c r="X107" s="1">
        <v>0</v>
      </c>
      <c r="Y107" s="49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3.95</v>
      </c>
      <c r="AE107" s="1">
        <f t="shared" si="74"/>
        <v>2.75</v>
      </c>
      <c r="AF107" s="1">
        <f t="shared" si="75"/>
        <v>0</v>
      </c>
      <c r="AG107" s="1">
        <f t="shared" si="76"/>
        <v>2.75</v>
      </c>
      <c r="AH107" s="1">
        <f t="shared" si="77"/>
        <v>0</v>
      </c>
      <c r="AI107" s="1">
        <f t="shared" si="78"/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f t="shared" si="79"/>
        <v>2.75</v>
      </c>
      <c r="AP107" s="1">
        <v>0</v>
      </c>
      <c r="AQ107" s="1">
        <v>2.75</v>
      </c>
      <c r="AR107" s="1">
        <v>0</v>
      </c>
      <c r="AS107" s="1">
        <v>0</v>
      </c>
      <c r="AT107" s="1">
        <f t="shared" si="80"/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f t="shared" si="81"/>
        <v>0</v>
      </c>
      <c r="AZ107" s="1">
        <v>0</v>
      </c>
      <c r="BA107" s="1">
        <v>0</v>
      </c>
      <c r="BB107" s="1">
        <v>0</v>
      </c>
      <c r="BC107" s="1">
        <v>0</v>
      </c>
    </row>
    <row r="108" spans="1:55" s="3" customFormat="1" ht="47.25">
      <c r="A108" s="2" t="s">
        <v>237</v>
      </c>
      <c r="B108" s="37" t="s">
        <v>479</v>
      </c>
      <c r="C108" s="2" t="s">
        <v>432</v>
      </c>
      <c r="D108" s="49">
        <v>2.4260899999999999</v>
      </c>
      <c r="E108" s="1">
        <f t="shared" si="66"/>
        <v>0</v>
      </c>
      <c r="F108" s="1">
        <f t="shared" si="67"/>
        <v>0</v>
      </c>
      <c r="G108" s="1">
        <f t="shared" si="68"/>
        <v>0</v>
      </c>
      <c r="H108" s="1">
        <f t="shared" si="69"/>
        <v>0</v>
      </c>
      <c r="I108" s="1">
        <f t="shared" si="70"/>
        <v>0</v>
      </c>
      <c r="J108" s="1">
        <f t="shared" si="71"/>
        <v>0</v>
      </c>
      <c r="K108" s="1">
        <v>0</v>
      </c>
      <c r="L108" s="1">
        <v>0</v>
      </c>
      <c r="M108" s="1">
        <v>0</v>
      </c>
      <c r="N108" s="1">
        <v>0</v>
      </c>
      <c r="O108" s="1">
        <f t="shared" si="72"/>
        <v>0</v>
      </c>
      <c r="P108" s="1">
        <v>0</v>
      </c>
      <c r="Q108" s="1">
        <v>0</v>
      </c>
      <c r="R108" s="1">
        <v>0</v>
      </c>
      <c r="S108" s="1">
        <v>0</v>
      </c>
      <c r="T108" s="71">
        <f t="shared" si="73"/>
        <v>0</v>
      </c>
      <c r="U108" s="71">
        <v>0</v>
      </c>
      <c r="V108" s="1">
        <v>0</v>
      </c>
      <c r="W108" s="1">
        <v>0</v>
      </c>
      <c r="X108" s="1">
        <v>0</v>
      </c>
      <c r="Y108" s="49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2.02</v>
      </c>
      <c r="AE108" s="1">
        <f t="shared" si="74"/>
        <v>0</v>
      </c>
      <c r="AF108" s="1">
        <f t="shared" si="75"/>
        <v>0</v>
      </c>
      <c r="AG108" s="1">
        <f t="shared" si="76"/>
        <v>0</v>
      </c>
      <c r="AH108" s="1">
        <f t="shared" si="77"/>
        <v>0</v>
      </c>
      <c r="AI108" s="1">
        <f t="shared" si="78"/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f t="shared" si="79"/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f t="shared" si="80"/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f t="shared" si="81"/>
        <v>0</v>
      </c>
      <c r="AZ108" s="1">
        <v>0</v>
      </c>
      <c r="BA108" s="1">
        <v>0</v>
      </c>
      <c r="BB108" s="1">
        <v>0</v>
      </c>
      <c r="BC108" s="1">
        <v>0</v>
      </c>
    </row>
    <row r="109" spans="1:55" s="3" customFormat="1" ht="47.25">
      <c r="A109" s="2" t="s">
        <v>238</v>
      </c>
      <c r="B109" s="37" t="s">
        <v>433</v>
      </c>
      <c r="C109" s="2" t="s">
        <v>434</v>
      </c>
      <c r="D109" s="49">
        <v>0.98595999999999995</v>
      </c>
      <c r="E109" s="1">
        <f t="shared" si="66"/>
        <v>0</v>
      </c>
      <c r="F109" s="1">
        <f t="shared" si="67"/>
        <v>0</v>
      </c>
      <c r="G109" s="1">
        <f t="shared" si="68"/>
        <v>0</v>
      </c>
      <c r="H109" s="1">
        <f t="shared" si="69"/>
        <v>0</v>
      </c>
      <c r="I109" s="1">
        <f t="shared" si="70"/>
        <v>0</v>
      </c>
      <c r="J109" s="1">
        <f t="shared" si="71"/>
        <v>0</v>
      </c>
      <c r="K109" s="1">
        <v>0</v>
      </c>
      <c r="L109" s="1">
        <v>0</v>
      </c>
      <c r="M109" s="1">
        <v>0</v>
      </c>
      <c r="N109" s="1">
        <v>0</v>
      </c>
      <c r="O109" s="1">
        <f t="shared" si="72"/>
        <v>0</v>
      </c>
      <c r="P109" s="1">
        <v>0</v>
      </c>
      <c r="Q109" s="1">
        <v>0</v>
      </c>
      <c r="R109" s="1">
        <v>0</v>
      </c>
      <c r="S109" s="1">
        <v>0</v>
      </c>
      <c r="T109" s="71">
        <f t="shared" si="73"/>
        <v>0</v>
      </c>
      <c r="U109" s="71">
        <v>0</v>
      </c>
      <c r="V109" s="1">
        <v>0</v>
      </c>
      <c r="W109" s="1">
        <v>0</v>
      </c>
      <c r="X109" s="1">
        <v>0</v>
      </c>
      <c r="Y109" s="49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0.82</v>
      </c>
      <c r="AE109" s="1">
        <f t="shared" si="74"/>
        <v>0</v>
      </c>
      <c r="AF109" s="1">
        <f t="shared" si="75"/>
        <v>0</v>
      </c>
      <c r="AG109" s="1">
        <f t="shared" si="76"/>
        <v>0</v>
      </c>
      <c r="AH109" s="1">
        <f t="shared" si="77"/>
        <v>0</v>
      </c>
      <c r="AI109" s="1">
        <f t="shared" si="78"/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f t="shared" si="79"/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f t="shared" si="80"/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f t="shared" si="81"/>
        <v>0</v>
      </c>
      <c r="AZ109" s="1">
        <v>0</v>
      </c>
      <c r="BA109" s="1">
        <v>0</v>
      </c>
      <c r="BB109" s="1">
        <v>0</v>
      </c>
      <c r="BC109" s="1">
        <v>0</v>
      </c>
    </row>
    <row r="110" spans="1:55" s="3" customFormat="1" ht="63">
      <c r="A110" s="2" t="s">
        <v>239</v>
      </c>
      <c r="B110" s="37" t="s">
        <v>435</v>
      </c>
      <c r="C110" s="2" t="s">
        <v>436</v>
      </c>
      <c r="D110" s="49">
        <v>7.29894</v>
      </c>
      <c r="E110" s="1">
        <f t="shared" si="66"/>
        <v>5.01</v>
      </c>
      <c r="F110" s="1">
        <f t="shared" si="67"/>
        <v>0</v>
      </c>
      <c r="G110" s="1">
        <f t="shared" si="68"/>
        <v>5.01</v>
      </c>
      <c r="H110" s="1">
        <f t="shared" si="69"/>
        <v>0</v>
      </c>
      <c r="I110" s="1">
        <f t="shared" si="70"/>
        <v>0</v>
      </c>
      <c r="J110" s="1">
        <f t="shared" si="71"/>
        <v>0</v>
      </c>
      <c r="K110" s="1">
        <v>0</v>
      </c>
      <c r="L110" s="1">
        <v>0</v>
      </c>
      <c r="M110" s="1">
        <v>0</v>
      </c>
      <c r="N110" s="1">
        <v>0</v>
      </c>
      <c r="O110" s="1">
        <f t="shared" si="72"/>
        <v>0</v>
      </c>
      <c r="P110" s="1">
        <v>0</v>
      </c>
      <c r="Q110" s="1">
        <v>0</v>
      </c>
      <c r="R110" s="1">
        <v>0</v>
      </c>
      <c r="S110" s="1">
        <v>0</v>
      </c>
      <c r="T110" s="71">
        <f t="shared" si="73"/>
        <v>0</v>
      </c>
      <c r="U110" s="71">
        <v>0</v>
      </c>
      <c r="V110" s="1">
        <v>0</v>
      </c>
      <c r="W110" s="1">
        <v>0</v>
      </c>
      <c r="X110" s="1">
        <v>0</v>
      </c>
      <c r="Y110" s="49">
        <v>5.01</v>
      </c>
      <c r="Z110" s="1">
        <v>0</v>
      </c>
      <c r="AA110" s="1">
        <v>5.01</v>
      </c>
      <c r="AB110" s="1">
        <v>0</v>
      </c>
      <c r="AC110" s="1">
        <v>0</v>
      </c>
      <c r="AD110" s="1">
        <v>6.08</v>
      </c>
      <c r="AE110" s="1">
        <f t="shared" si="74"/>
        <v>0</v>
      </c>
      <c r="AF110" s="1">
        <f t="shared" si="75"/>
        <v>0</v>
      </c>
      <c r="AG110" s="1">
        <f t="shared" si="76"/>
        <v>0</v>
      </c>
      <c r="AH110" s="1">
        <f t="shared" si="77"/>
        <v>0</v>
      </c>
      <c r="AI110" s="1">
        <f t="shared" si="78"/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f t="shared" si="79"/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f t="shared" si="80"/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f t="shared" si="81"/>
        <v>0</v>
      </c>
      <c r="AZ110" s="1">
        <v>0</v>
      </c>
      <c r="BA110" s="1">
        <v>0</v>
      </c>
      <c r="BB110" s="1">
        <v>0</v>
      </c>
      <c r="BC110" s="1">
        <v>0</v>
      </c>
    </row>
    <row r="111" spans="1:55" s="3" customFormat="1" ht="47.25">
      <c r="A111" s="2" t="s">
        <v>240</v>
      </c>
      <c r="B111" s="60" t="s">
        <v>340</v>
      </c>
      <c r="C111" s="61" t="s">
        <v>341</v>
      </c>
      <c r="D111" s="49">
        <v>2.34</v>
      </c>
      <c r="E111" s="1">
        <f t="shared" si="66"/>
        <v>17.59</v>
      </c>
      <c r="F111" s="1">
        <f t="shared" si="67"/>
        <v>0.95</v>
      </c>
      <c r="G111" s="1">
        <f t="shared" si="68"/>
        <v>12.14</v>
      </c>
      <c r="H111" s="1">
        <f t="shared" si="69"/>
        <v>4.5</v>
      </c>
      <c r="I111" s="1">
        <f t="shared" si="70"/>
        <v>0</v>
      </c>
      <c r="J111" s="1">
        <f t="shared" si="71"/>
        <v>0</v>
      </c>
      <c r="K111" s="1">
        <v>0</v>
      </c>
      <c r="L111" s="1">
        <v>0</v>
      </c>
      <c r="M111" s="1">
        <v>0</v>
      </c>
      <c r="N111" s="1">
        <v>0</v>
      </c>
      <c r="O111" s="1">
        <f t="shared" si="72"/>
        <v>0</v>
      </c>
      <c r="P111" s="1">
        <v>0</v>
      </c>
      <c r="Q111" s="1">
        <v>0</v>
      </c>
      <c r="R111" s="1">
        <v>0</v>
      </c>
      <c r="S111" s="1">
        <v>0</v>
      </c>
      <c r="T111" s="71">
        <f t="shared" si="73"/>
        <v>17.59</v>
      </c>
      <c r="U111" s="71">
        <v>0.95</v>
      </c>
      <c r="V111" s="1">
        <v>12.14</v>
      </c>
      <c r="W111" s="1">
        <v>4.5</v>
      </c>
      <c r="X111" s="1">
        <v>0</v>
      </c>
      <c r="Y111" s="49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1.954</v>
      </c>
      <c r="AE111" s="1">
        <f t="shared" si="74"/>
        <v>0</v>
      </c>
      <c r="AF111" s="1">
        <f t="shared" si="75"/>
        <v>0</v>
      </c>
      <c r="AG111" s="1">
        <f t="shared" si="76"/>
        <v>0</v>
      </c>
      <c r="AH111" s="1">
        <f t="shared" si="77"/>
        <v>0</v>
      </c>
      <c r="AI111" s="1">
        <f t="shared" si="78"/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f t="shared" si="79"/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f t="shared" si="80"/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f t="shared" si="81"/>
        <v>0</v>
      </c>
      <c r="AZ111" s="1">
        <v>0</v>
      </c>
      <c r="BA111" s="1">
        <v>0</v>
      </c>
      <c r="BB111" s="1">
        <v>0</v>
      </c>
      <c r="BC111" s="1">
        <v>0</v>
      </c>
    </row>
    <row r="112" spans="1:55" s="3" customFormat="1" ht="112.5">
      <c r="A112" s="2" t="s">
        <v>241</v>
      </c>
      <c r="B112" s="72" t="s">
        <v>437</v>
      </c>
      <c r="C112" s="2" t="s">
        <v>438</v>
      </c>
      <c r="D112" s="49">
        <v>1.68</v>
      </c>
      <c r="E112" s="1">
        <f t="shared" si="66"/>
        <v>2.92</v>
      </c>
      <c r="F112" s="1">
        <f t="shared" si="67"/>
        <v>0.3</v>
      </c>
      <c r="G112" s="1">
        <f t="shared" si="68"/>
        <v>2.62</v>
      </c>
      <c r="H112" s="1">
        <f t="shared" si="69"/>
        <v>0</v>
      </c>
      <c r="I112" s="1">
        <f t="shared" si="70"/>
        <v>0</v>
      </c>
      <c r="J112" s="1">
        <f t="shared" si="71"/>
        <v>0</v>
      </c>
      <c r="K112" s="1">
        <v>0</v>
      </c>
      <c r="L112" s="1">
        <v>0</v>
      </c>
      <c r="M112" s="1">
        <v>0</v>
      </c>
      <c r="N112" s="1">
        <v>0</v>
      </c>
      <c r="O112" s="1">
        <f t="shared" si="72"/>
        <v>0</v>
      </c>
      <c r="P112" s="1">
        <v>0</v>
      </c>
      <c r="Q112" s="1">
        <v>0</v>
      </c>
      <c r="R112" s="1">
        <v>0</v>
      </c>
      <c r="S112" s="1">
        <v>0</v>
      </c>
      <c r="T112" s="71">
        <f t="shared" si="73"/>
        <v>2.92</v>
      </c>
      <c r="U112" s="71">
        <v>0.3</v>
      </c>
      <c r="V112" s="1">
        <v>2.62</v>
      </c>
      <c r="W112" s="1">
        <v>0</v>
      </c>
      <c r="X112" s="1">
        <v>0</v>
      </c>
      <c r="Y112" s="49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4.66</v>
      </c>
      <c r="AE112" s="1">
        <f t="shared" si="74"/>
        <v>0</v>
      </c>
      <c r="AF112" s="1">
        <f t="shared" si="75"/>
        <v>0</v>
      </c>
      <c r="AG112" s="1">
        <f t="shared" si="76"/>
        <v>0</v>
      </c>
      <c r="AH112" s="1">
        <f t="shared" si="77"/>
        <v>0</v>
      </c>
      <c r="AI112" s="1">
        <f t="shared" si="78"/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f t="shared" si="79"/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f t="shared" si="80"/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f t="shared" si="81"/>
        <v>0</v>
      </c>
      <c r="AZ112" s="1">
        <v>0</v>
      </c>
      <c r="BA112" s="1">
        <v>0</v>
      </c>
      <c r="BB112" s="1">
        <v>0</v>
      </c>
      <c r="BC112" s="1">
        <v>0</v>
      </c>
    </row>
    <row r="113" spans="1:55" s="3" customFormat="1" ht="63">
      <c r="A113" s="2" t="s">
        <v>244</v>
      </c>
      <c r="B113" s="40" t="s">
        <v>439</v>
      </c>
      <c r="C113" s="2" t="s">
        <v>440</v>
      </c>
      <c r="D113" s="49">
        <v>2.58</v>
      </c>
      <c r="E113" s="1">
        <f t="shared" si="66"/>
        <v>0</v>
      </c>
      <c r="F113" s="1">
        <f t="shared" si="67"/>
        <v>0</v>
      </c>
      <c r="G113" s="1">
        <f t="shared" si="68"/>
        <v>0</v>
      </c>
      <c r="H113" s="1">
        <f t="shared" si="69"/>
        <v>0</v>
      </c>
      <c r="I113" s="1">
        <f t="shared" si="70"/>
        <v>0</v>
      </c>
      <c r="J113" s="1">
        <f t="shared" si="71"/>
        <v>0</v>
      </c>
      <c r="K113" s="1">
        <v>0</v>
      </c>
      <c r="L113" s="1">
        <v>0</v>
      </c>
      <c r="M113" s="1">
        <v>0</v>
      </c>
      <c r="N113" s="1">
        <v>0</v>
      </c>
      <c r="O113" s="1">
        <f t="shared" si="72"/>
        <v>0</v>
      </c>
      <c r="P113" s="1">
        <v>0</v>
      </c>
      <c r="Q113" s="1">
        <v>0</v>
      </c>
      <c r="R113" s="1">
        <v>0</v>
      </c>
      <c r="S113" s="1">
        <v>0</v>
      </c>
      <c r="T113" s="71">
        <f t="shared" si="73"/>
        <v>0</v>
      </c>
      <c r="U113" s="71">
        <v>0</v>
      </c>
      <c r="V113" s="1">
        <v>0</v>
      </c>
      <c r="W113" s="1">
        <v>0</v>
      </c>
      <c r="X113" s="1">
        <v>0</v>
      </c>
      <c r="Y113" s="49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4.7699999999999996</v>
      </c>
      <c r="AE113" s="1">
        <f t="shared" si="74"/>
        <v>0</v>
      </c>
      <c r="AF113" s="1">
        <f t="shared" si="75"/>
        <v>0</v>
      </c>
      <c r="AG113" s="1">
        <f t="shared" si="76"/>
        <v>0</v>
      </c>
      <c r="AH113" s="1">
        <f t="shared" si="77"/>
        <v>0</v>
      </c>
      <c r="AI113" s="1">
        <f t="shared" si="78"/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f t="shared" si="79"/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f t="shared" si="80"/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f t="shared" si="81"/>
        <v>0</v>
      </c>
      <c r="AZ113" s="1">
        <v>0</v>
      </c>
      <c r="BA113" s="1">
        <v>0</v>
      </c>
      <c r="BB113" s="1">
        <v>0</v>
      </c>
      <c r="BC113" s="1">
        <v>0</v>
      </c>
    </row>
    <row r="114" spans="1:55" s="3" customFormat="1" ht="63">
      <c r="A114" s="2" t="s">
        <v>247</v>
      </c>
      <c r="B114" s="40" t="s">
        <v>441</v>
      </c>
      <c r="C114" s="2" t="s">
        <v>442</v>
      </c>
      <c r="D114" s="49">
        <v>2.37</v>
      </c>
      <c r="E114" s="1">
        <f t="shared" si="66"/>
        <v>0</v>
      </c>
      <c r="F114" s="1">
        <f t="shared" si="67"/>
        <v>0</v>
      </c>
      <c r="G114" s="1">
        <f t="shared" si="68"/>
        <v>0</v>
      </c>
      <c r="H114" s="1">
        <f t="shared" si="69"/>
        <v>0</v>
      </c>
      <c r="I114" s="1">
        <f t="shared" si="70"/>
        <v>0</v>
      </c>
      <c r="J114" s="1">
        <f t="shared" si="71"/>
        <v>0</v>
      </c>
      <c r="K114" s="1">
        <v>0</v>
      </c>
      <c r="L114" s="1">
        <v>0</v>
      </c>
      <c r="M114" s="1">
        <v>0</v>
      </c>
      <c r="N114" s="1">
        <v>0</v>
      </c>
      <c r="O114" s="1">
        <f t="shared" si="72"/>
        <v>0</v>
      </c>
      <c r="P114" s="1">
        <v>0</v>
      </c>
      <c r="Q114" s="1">
        <v>0</v>
      </c>
      <c r="R114" s="1">
        <v>0</v>
      </c>
      <c r="S114" s="1">
        <v>0</v>
      </c>
      <c r="T114" s="71">
        <f t="shared" si="73"/>
        <v>0</v>
      </c>
      <c r="U114" s="71">
        <v>0</v>
      </c>
      <c r="V114" s="1">
        <v>0</v>
      </c>
      <c r="W114" s="1">
        <v>0</v>
      </c>
      <c r="X114" s="1">
        <v>0</v>
      </c>
      <c r="Y114" s="49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4.3940000000000001</v>
      </c>
      <c r="AE114" s="1">
        <f t="shared" si="74"/>
        <v>0</v>
      </c>
      <c r="AF114" s="1">
        <f t="shared" si="75"/>
        <v>0</v>
      </c>
      <c r="AG114" s="1">
        <f t="shared" si="76"/>
        <v>0</v>
      </c>
      <c r="AH114" s="1">
        <f t="shared" si="77"/>
        <v>0</v>
      </c>
      <c r="AI114" s="1">
        <f t="shared" si="78"/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f t="shared" si="79"/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f t="shared" si="80"/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f t="shared" si="81"/>
        <v>0</v>
      </c>
      <c r="AZ114" s="1">
        <v>0</v>
      </c>
      <c r="BA114" s="1">
        <v>0</v>
      </c>
      <c r="BB114" s="1">
        <v>0</v>
      </c>
      <c r="BC114" s="1">
        <v>0</v>
      </c>
    </row>
    <row r="115" spans="1:55" s="3" customFormat="1" ht="126">
      <c r="A115" s="2" t="s">
        <v>250</v>
      </c>
      <c r="B115" s="40" t="s">
        <v>443</v>
      </c>
      <c r="C115" s="2" t="s">
        <v>444</v>
      </c>
      <c r="D115" s="49">
        <v>9.8634900000000005</v>
      </c>
      <c r="E115" s="1">
        <f t="shared" si="66"/>
        <v>5.0999999999999996</v>
      </c>
      <c r="F115" s="1">
        <f t="shared" si="67"/>
        <v>0.55500000000000005</v>
      </c>
      <c r="G115" s="1">
        <f t="shared" si="68"/>
        <v>3.7324999999999999</v>
      </c>
      <c r="H115" s="1">
        <f t="shared" si="69"/>
        <v>0.80900000000000005</v>
      </c>
      <c r="I115" s="1">
        <f t="shared" si="70"/>
        <v>0</v>
      </c>
      <c r="J115" s="1">
        <f t="shared" si="71"/>
        <v>0</v>
      </c>
      <c r="K115" s="1">
        <v>0</v>
      </c>
      <c r="L115" s="1">
        <v>0</v>
      </c>
      <c r="M115" s="1">
        <v>0</v>
      </c>
      <c r="N115" s="1">
        <v>0</v>
      </c>
      <c r="O115" s="1">
        <f t="shared" si="72"/>
        <v>0</v>
      </c>
      <c r="P115" s="1">
        <v>0</v>
      </c>
      <c r="Q115" s="1">
        <v>0</v>
      </c>
      <c r="R115" s="1">
        <v>0</v>
      </c>
      <c r="S115" s="1">
        <v>0</v>
      </c>
      <c r="T115" s="71">
        <f t="shared" si="73"/>
        <v>0</v>
      </c>
      <c r="U115" s="71">
        <v>0</v>
      </c>
      <c r="V115" s="1">
        <v>0</v>
      </c>
      <c r="W115" s="1">
        <v>0</v>
      </c>
      <c r="X115" s="1">
        <v>0</v>
      </c>
      <c r="Y115" s="49">
        <v>5.0999999999999996</v>
      </c>
      <c r="Z115" s="1">
        <v>0.55500000000000005</v>
      </c>
      <c r="AA115" s="1">
        <v>3.7324999999999999</v>
      </c>
      <c r="AB115" s="1">
        <v>0.80900000000000005</v>
      </c>
      <c r="AC115" s="1">
        <v>0</v>
      </c>
      <c r="AD115" s="1">
        <v>10.09</v>
      </c>
      <c r="AE115" s="1">
        <f t="shared" si="74"/>
        <v>8.6690000000000005</v>
      </c>
      <c r="AF115" s="1">
        <f t="shared" si="75"/>
        <v>0</v>
      </c>
      <c r="AG115" s="1">
        <f t="shared" si="76"/>
        <v>8.6690000000000005</v>
      </c>
      <c r="AH115" s="1">
        <f t="shared" si="77"/>
        <v>0</v>
      </c>
      <c r="AI115" s="1">
        <f t="shared" si="78"/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f t="shared" si="79"/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f t="shared" si="80"/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f t="shared" si="81"/>
        <v>8.6690000000000005</v>
      </c>
      <c r="AZ115" s="1">
        <v>0</v>
      </c>
      <c r="BA115" s="1">
        <v>8.6690000000000005</v>
      </c>
      <c r="BB115" s="1">
        <v>0</v>
      </c>
      <c r="BC115" s="1">
        <v>0</v>
      </c>
    </row>
    <row r="116" spans="1:55" s="3" customFormat="1" ht="78.75">
      <c r="A116" s="2" t="s">
        <v>253</v>
      </c>
      <c r="B116" s="40" t="s">
        <v>445</v>
      </c>
      <c r="C116" s="2" t="s">
        <v>446</v>
      </c>
      <c r="D116" s="49">
        <v>2.67</v>
      </c>
      <c r="E116" s="1">
        <f t="shared" si="66"/>
        <v>0</v>
      </c>
      <c r="F116" s="1">
        <f t="shared" si="67"/>
        <v>0</v>
      </c>
      <c r="G116" s="1">
        <f t="shared" si="68"/>
        <v>0</v>
      </c>
      <c r="H116" s="1">
        <f t="shared" si="69"/>
        <v>0</v>
      </c>
      <c r="I116" s="1">
        <f t="shared" si="70"/>
        <v>0</v>
      </c>
      <c r="J116" s="1">
        <f t="shared" si="71"/>
        <v>0</v>
      </c>
      <c r="K116" s="1">
        <v>0</v>
      </c>
      <c r="L116" s="1">
        <v>0</v>
      </c>
      <c r="M116" s="1">
        <v>0</v>
      </c>
      <c r="N116" s="1">
        <v>0</v>
      </c>
      <c r="O116" s="1">
        <f t="shared" si="72"/>
        <v>0</v>
      </c>
      <c r="P116" s="1">
        <v>0</v>
      </c>
      <c r="Q116" s="1">
        <v>0</v>
      </c>
      <c r="R116" s="1">
        <v>0</v>
      </c>
      <c r="S116" s="1">
        <v>0</v>
      </c>
      <c r="T116" s="71">
        <f t="shared" si="73"/>
        <v>0</v>
      </c>
      <c r="U116" s="71">
        <v>0</v>
      </c>
      <c r="V116" s="1">
        <v>0</v>
      </c>
      <c r="W116" s="1">
        <v>0</v>
      </c>
      <c r="X116" s="1">
        <v>0</v>
      </c>
      <c r="Y116" s="49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3.06</v>
      </c>
      <c r="AE116" s="1">
        <f t="shared" si="74"/>
        <v>0</v>
      </c>
      <c r="AF116" s="1">
        <f t="shared" si="75"/>
        <v>0</v>
      </c>
      <c r="AG116" s="1">
        <f t="shared" si="76"/>
        <v>0</v>
      </c>
      <c r="AH116" s="1">
        <f t="shared" si="77"/>
        <v>0</v>
      </c>
      <c r="AI116" s="1">
        <f t="shared" si="78"/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f t="shared" si="79"/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f t="shared" si="80"/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f t="shared" si="81"/>
        <v>0</v>
      </c>
      <c r="AZ116" s="1">
        <v>0</v>
      </c>
      <c r="BA116" s="1">
        <v>0</v>
      </c>
      <c r="BB116" s="1">
        <v>0</v>
      </c>
      <c r="BC116" s="1">
        <v>0</v>
      </c>
    </row>
    <row r="117" spans="1:55" s="3" customFormat="1" ht="63">
      <c r="A117" s="2" t="s">
        <v>256</v>
      </c>
      <c r="B117" s="73" t="s">
        <v>447</v>
      </c>
      <c r="C117" s="52" t="s">
        <v>448</v>
      </c>
      <c r="D117" s="49">
        <v>2.22512</v>
      </c>
      <c r="E117" s="1">
        <f t="shared" si="66"/>
        <v>0</v>
      </c>
      <c r="F117" s="1">
        <f t="shared" si="67"/>
        <v>0</v>
      </c>
      <c r="G117" s="1">
        <f t="shared" si="68"/>
        <v>0</v>
      </c>
      <c r="H117" s="1">
        <f t="shared" si="69"/>
        <v>0</v>
      </c>
      <c r="I117" s="1">
        <f t="shared" si="70"/>
        <v>0</v>
      </c>
      <c r="J117" s="1">
        <f t="shared" si="71"/>
        <v>0</v>
      </c>
      <c r="K117" s="1">
        <v>0</v>
      </c>
      <c r="L117" s="1">
        <v>0</v>
      </c>
      <c r="M117" s="1">
        <v>0</v>
      </c>
      <c r="N117" s="1">
        <v>0</v>
      </c>
      <c r="O117" s="1">
        <f t="shared" si="72"/>
        <v>0</v>
      </c>
      <c r="P117" s="1">
        <v>0</v>
      </c>
      <c r="Q117" s="1">
        <v>0</v>
      </c>
      <c r="R117" s="1">
        <v>0</v>
      </c>
      <c r="S117" s="1">
        <v>0</v>
      </c>
      <c r="T117" s="71">
        <f t="shared" si="73"/>
        <v>0</v>
      </c>
      <c r="U117" s="71">
        <v>0</v>
      </c>
      <c r="V117" s="1">
        <v>0</v>
      </c>
      <c r="W117" s="1">
        <v>0</v>
      </c>
      <c r="X117" s="1">
        <v>0</v>
      </c>
      <c r="Y117" s="49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3.6</v>
      </c>
      <c r="AE117" s="1">
        <f t="shared" si="74"/>
        <v>0</v>
      </c>
      <c r="AF117" s="1">
        <f t="shared" si="75"/>
        <v>0</v>
      </c>
      <c r="AG117" s="1">
        <f t="shared" si="76"/>
        <v>0</v>
      </c>
      <c r="AH117" s="1">
        <f t="shared" si="77"/>
        <v>0</v>
      </c>
      <c r="AI117" s="1">
        <f t="shared" si="78"/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f t="shared" si="79"/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f t="shared" si="80"/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f t="shared" si="81"/>
        <v>0</v>
      </c>
      <c r="AZ117" s="1">
        <v>0</v>
      </c>
      <c r="BA117" s="1">
        <v>0</v>
      </c>
      <c r="BB117" s="1">
        <v>0</v>
      </c>
      <c r="BC117" s="1">
        <v>0</v>
      </c>
    </row>
    <row r="118" spans="1:55" s="3" customFormat="1" ht="78.75">
      <c r="A118" s="2" t="s">
        <v>259</v>
      </c>
      <c r="B118" s="60" t="s">
        <v>338</v>
      </c>
      <c r="C118" s="61" t="s">
        <v>339</v>
      </c>
      <c r="D118" s="49">
        <v>2.38</v>
      </c>
      <c r="E118" s="1">
        <f t="shared" si="66"/>
        <v>1.59</v>
      </c>
      <c r="F118" s="1">
        <f t="shared" si="67"/>
        <v>0</v>
      </c>
      <c r="G118" s="1">
        <f t="shared" si="68"/>
        <v>0</v>
      </c>
      <c r="H118" s="1">
        <f t="shared" si="69"/>
        <v>0</v>
      </c>
      <c r="I118" s="1">
        <f t="shared" si="70"/>
        <v>1.59</v>
      </c>
      <c r="J118" s="1">
        <f t="shared" si="71"/>
        <v>0</v>
      </c>
      <c r="K118" s="1">
        <v>0</v>
      </c>
      <c r="L118" s="1">
        <v>0</v>
      </c>
      <c r="M118" s="1">
        <v>0</v>
      </c>
      <c r="N118" s="1">
        <v>0</v>
      </c>
      <c r="O118" s="1">
        <f t="shared" si="72"/>
        <v>0</v>
      </c>
      <c r="P118" s="1">
        <v>0</v>
      </c>
      <c r="Q118" s="1">
        <v>0</v>
      </c>
      <c r="R118" s="1">
        <v>0</v>
      </c>
      <c r="S118" s="1">
        <v>0</v>
      </c>
      <c r="T118" s="71">
        <f t="shared" si="73"/>
        <v>0</v>
      </c>
      <c r="U118" s="71">
        <v>0</v>
      </c>
      <c r="V118" s="1">
        <v>0</v>
      </c>
      <c r="W118" s="1">
        <v>0</v>
      </c>
      <c r="X118" s="1">
        <v>0</v>
      </c>
      <c r="Y118" s="49">
        <v>1.59</v>
      </c>
      <c r="Z118" s="1">
        <v>0</v>
      </c>
      <c r="AA118" s="1">
        <v>0</v>
      </c>
      <c r="AB118" s="1">
        <v>0</v>
      </c>
      <c r="AC118" s="1">
        <v>1.59</v>
      </c>
      <c r="AD118" s="1">
        <v>3.65</v>
      </c>
      <c r="AE118" s="1">
        <f t="shared" si="74"/>
        <v>4.577</v>
      </c>
      <c r="AF118" s="1">
        <f t="shared" si="75"/>
        <v>0</v>
      </c>
      <c r="AG118" s="1">
        <f t="shared" si="76"/>
        <v>4.577</v>
      </c>
      <c r="AH118" s="1">
        <f t="shared" si="77"/>
        <v>0</v>
      </c>
      <c r="AI118" s="1">
        <f t="shared" si="78"/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f t="shared" si="79"/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f t="shared" si="80"/>
        <v>0.6</v>
      </c>
      <c r="AU118" s="1">
        <v>0</v>
      </c>
      <c r="AV118" s="1">
        <v>0.6</v>
      </c>
      <c r="AW118" s="1">
        <v>0</v>
      </c>
      <c r="AX118" s="1">
        <v>0</v>
      </c>
      <c r="AY118" s="1">
        <f t="shared" si="81"/>
        <v>3.9769999999999999</v>
      </c>
      <c r="AZ118" s="1">
        <v>0</v>
      </c>
      <c r="BA118" s="1">
        <v>3.9769999999999999</v>
      </c>
      <c r="BB118" s="1">
        <v>0</v>
      </c>
      <c r="BC118" s="1">
        <v>0</v>
      </c>
    </row>
    <row r="119" spans="1:55" s="3" customFormat="1" ht="31.5">
      <c r="A119" s="2" t="s">
        <v>262</v>
      </c>
      <c r="B119" s="54" t="s">
        <v>449</v>
      </c>
      <c r="C119" s="2" t="s">
        <v>450</v>
      </c>
      <c r="D119" s="49">
        <v>3.3807399999999999</v>
      </c>
      <c r="E119" s="1">
        <f t="shared" si="66"/>
        <v>0</v>
      </c>
      <c r="F119" s="1">
        <f t="shared" si="67"/>
        <v>0</v>
      </c>
      <c r="G119" s="1">
        <f t="shared" si="68"/>
        <v>0</v>
      </c>
      <c r="H119" s="1">
        <f t="shared" si="69"/>
        <v>0</v>
      </c>
      <c r="I119" s="1">
        <f t="shared" si="70"/>
        <v>0</v>
      </c>
      <c r="J119" s="1">
        <f t="shared" si="71"/>
        <v>0</v>
      </c>
      <c r="K119" s="1">
        <v>0</v>
      </c>
      <c r="L119" s="1">
        <v>0</v>
      </c>
      <c r="M119" s="1">
        <v>0</v>
      </c>
      <c r="N119" s="1">
        <v>0</v>
      </c>
      <c r="O119" s="1">
        <f t="shared" si="72"/>
        <v>0</v>
      </c>
      <c r="P119" s="1">
        <v>0</v>
      </c>
      <c r="Q119" s="1">
        <v>0</v>
      </c>
      <c r="R119" s="1">
        <v>0</v>
      </c>
      <c r="S119" s="1">
        <v>0</v>
      </c>
      <c r="T119" s="71">
        <f t="shared" si="73"/>
        <v>0</v>
      </c>
      <c r="U119" s="71">
        <v>0</v>
      </c>
      <c r="V119" s="1">
        <v>0</v>
      </c>
      <c r="W119" s="1">
        <v>0</v>
      </c>
      <c r="X119" s="1">
        <v>0</v>
      </c>
      <c r="Y119" s="49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2.82</v>
      </c>
      <c r="AE119" s="1">
        <f t="shared" si="74"/>
        <v>0</v>
      </c>
      <c r="AF119" s="1">
        <f t="shared" si="75"/>
        <v>0</v>
      </c>
      <c r="AG119" s="1">
        <f t="shared" si="76"/>
        <v>0</v>
      </c>
      <c r="AH119" s="1">
        <f t="shared" si="77"/>
        <v>0</v>
      </c>
      <c r="AI119" s="1">
        <f t="shared" si="78"/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f t="shared" si="79"/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f t="shared" si="80"/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f t="shared" si="81"/>
        <v>0</v>
      </c>
      <c r="AZ119" s="1">
        <v>0</v>
      </c>
      <c r="BA119" s="1">
        <v>0</v>
      </c>
      <c r="BB119" s="1">
        <v>0</v>
      </c>
      <c r="BC119" s="1">
        <v>0</v>
      </c>
    </row>
    <row r="120" spans="1:55" s="3" customFormat="1" ht="47.25">
      <c r="A120" s="2" t="s">
        <v>265</v>
      </c>
      <c r="B120" s="40" t="s">
        <v>466</v>
      </c>
      <c r="C120" s="2" t="s">
        <v>467</v>
      </c>
      <c r="D120" s="49" t="s">
        <v>94</v>
      </c>
      <c r="E120" s="1">
        <f t="shared" ref="E120:E123" si="82">J120+O120+T120+Y120</f>
        <v>5.52</v>
      </c>
      <c r="F120" s="1">
        <f t="shared" ref="F120:F123" si="83">K120+P120+U120+Z120</f>
        <v>0</v>
      </c>
      <c r="G120" s="1">
        <f t="shared" ref="G120:G123" si="84">L120+Q120+V120+AA120</f>
        <v>5.52</v>
      </c>
      <c r="H120" s="1">
        <f t="shared" ref="H120:H123" si="85">M120+R120+W120+AB120</f>
        <v>0</v>
      </c>
      <c r="I120" s="1">
        <f t="shared" ref="I120:I123" si="86">N120+S120+X120+AC120</f>
        <v>0</v>
      </c>
      <c r="J120" s="1">
        <f t="shared" ref="J120:J123" si="87">SUM(K120:N120)</f>
        <v>0</v>
      </c>
      <c r="K120" s="1">
        <v>0</v>
      </c>
      <c r="L120" s="1">
        <v>0</v>
      </c>
      <c r="M120" s="1">
        <v>0</v>
      </c>
      <c r="N120" s="1">
        <v>0</v>
      </c>
      <c r="O120" s="1">
        <f t="shared" ref="O120:O123" si="88">SUM(P120:S120)</f>
        <v>0</v>
      </c>
      <c r="P120" s="1">
        <v>0</v>
      </c>
      <c r="Q120" s="1">
        <v>0</v>
      </c>
      <c r="R120" s="1">
        <v>0</v>
      </c>
      <c r="S120" s="1">
        <v>0</v>
      </c>
      <c r="T120" s="71">
        <f t="shared" ref="T120:T123" si="89">SUM(U120:X120)</f>
        <v>0</v>
      </c>
      <c r="U120" s="71">
        <v>0</v>
      </c>
      <c r="V120" s="1">
        <v>0</v>
      </c>
      <c r="W120" s="1">
        <v>0</v>
      </c>
      <c r="X120" s="1">
        <v>0</v>
      </c>
      <c r="Y120" s="49">
        <v>5.52</v>
      </c>
      <c r="Z120" s="1">
        <v>0</v>
      </c>
      <c r="AA120" s="1">
        <v>5.52</v>
      </c>
      <c r="AB120" s="1">
        <v>0</v>
      </c>
      <c r="AC120" s="1">
        <v>0</v>
      </c>
      <c r="AD120" s="1" t="s">
        <v>94</v>
      </c>
      <c r="AE120" s="1">
        <f t="shared" ref="AE120:AE123" si="90">AJ120+AO120+AT120+AY120</f>
        <v>0</v>
      </c>
      <c r="AF120" s="1">
        <f t="shared" ref="AF120:AF123" si="91">AK120+AP120+AU120+AZ120</f>
        <v>0</v>
      </c>
      <c r="AG120" s="1">
        <f t="shared" ref="AG120:AG123" si="92">AL120+AQ120+AV120+BA120</f>
        <v>0</v>
      </c>
      <c r="AH120" s="1">
        <f t="shared" ref="AH120:AH123" si="93">AM120+AR120+AW120+BB120</f>
        <v>0</v>
      </c>
      <c r="AI120" s="1">
        <f t="shared" ref="AI120:AI123" si="94">AN120+AS120+AX120+BC120</f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f t="shared" ref="AO120:AO123" si="95">SUM(AP120:AS120)</f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f t="shared" ref="AT120:AT123" si="96">SUM(AU120:AX120)</f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f t="shared" ref="AY120:AY123" si="97">SUM(AZ120:BC120)</f>
        <v>0</v>
      </c>
      <c r="AZ120" s="1">
        <v>0</v>
      </c>
      <c r="BA120" s="1">
        <v>0</v>
      </c>
      <c r="BB120" s="1">
        <v>0</v>
      </c>
      <c r="BC120" s="1">
        <v>0</v>
      </c>
    </row>
    <row r="121" spans="1:55" s="3" customFormat="1" ht="47.25">
      <c r="A121" s="2" t="s">
        <v>268</v>
      </c>
      <c r="B121" s="40" t="s">
        <v>468</v>
      </c>
      <c r="C121" s="2" t="s">
        <v>469</v>
      </c>
      <c r="D121" s="49" t="s">
        <v>94</v>
      </c>
      <c r="E121" s="1">
        <f t="shared" si="82"/>
        <v>0.5</v>
      </c>
      <c r="F121" s="1">
        <f t="shared" si="83"/>
        <v>0</v>
      </c>
      <c r="G121" s="1">
        <f t="shared" si="84"/>
        <v>0.5</v>
      </c>
      <c r="H121" s="1">
        <f t="shared" si="85"/>
        <v>0</v>
      </c>
      <c r="I121" s="1">
        <f t="shared" si="86"/>
        <v>0</v>
      </c>
      <c r="J121" s="1">
        <f t="shared" si="87"/>
        <v>0</v>
      </c>
      <c r="K121" s="1">
        <v>0</v>
      </c>
      <c r="L121" s="1">
        <v>0</v>
      </c>
      <c r="M121" s="1">
        <v>0</v>
      </c>
      <c r="N121" s="1">
        <v>0</v>
      </c>
      <c r="O121" s="1">
        <f t="shared" si="88"/>
        <v>0</v>
      </c>
      <c r="P121" s="1">
        <v>0</v>
      </c>
      <c r="Q121" s="1">
        <v>0</v>
      </c>
      <c r="R121" s="1">
        <v>0</v>
      </c>
      <c r="S121" s="1">
        <v>0</v>
      </c>
      <c r="T121" s="71">
        <f t="shared" si="89"/>
        <v>0</v>
      </c>
      <c r="U121" s="71">
        <v>0</v>
      </c>
      <c r="V121" s="1">
        <v>0</v>
      </c>
      <c r="W121" s="1">
        <v>0</v>
      </c>
      <c r="X121" s="1">
        <v>0</v>
      </c>
      <c r="Y121" s="49">
        <v>0.5</v>
      </c>
      <c r="Z121" s="1">
        <v>0</v>
      </c>
      <c r="AA121" s="1">
        <v>0.5</v>
      </c>
      <c r="AB121" s="1">
        <v>0</v>
      </c>
      <c r="AC121" s="1">
        <v>0</v>
      </c>
      <c r="AD121" s="1" t="s">
        <v>94</v>
      </c>
      <c r="AE121" s="1">
        <f t="shared" si="90"/>
        <v>0</v>
      </c>
      <c r="AF121" s="1">
        <f t="shared" si="91"/>
        <v>0</v>
      </c>
      <c r="AG121" s="1">
        <f t="shared" si="92"/>
        <v>0</v>
      </c>
      <c r="AH121" s="1">
        <f t="shared" si="93"/>
        <v>0</v>
      </c>
      <c r="AI121" s="1">
        <f t="shared" si="94"/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f t="shared" si="95"/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f t="shared" si="96"/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f t="shared" si="97"/>
        <v>0</v>
      </c>
      <c r="AZ121" s="1">
        <v>0</v>
      </c>
      <c r="BA121" s="1">
        <v>0</v>
      </c>
      <c r="BB121" s="1">
        <v>0</v>
      </c>
      <c r="BC121" s="1">
        <v>0</v>
      </c>
    </row>
    <row r="122" spans="1:55" s="3" customFormat="1" ht="47.25">
      <c r="A122" s="2" t="s">
        <v>271</v>
      </c>
      <c r="B122" s="40" t="s">
        <v>470</v>
      </c>
      <c r="C122" s="65" t="s">
        <v>471</v>
      </c>
      <c r="D122" s="49" t="s">
        <v>94</v>
      </c>
      <c r="E122" s="1">
        <f t="shared" si="82"/>
        <v>4.68</v>
      </c>
      <c r="F122" s="1">
        <f t="shared" si="83"/>
        <v>0</v>
      </c>
      <c r="G122" s="1">
        <f t="shared" si="84"/>
        <v>4.68</v>
      </c>
      <c r="H122" s="1">
        <f t="shared" si="85"/>
        <v>0</v>
      </c>
      <c r="I122" s="1">
        <f t="shared" si="86"/>
        <v>0</v>
      </c>
      <c r="J122" s="1">
        <f t="shared" si="87"/>
        <v>0</v>
      </c>
      <c r="K122" s="1">
        <v>0</v>
      </c>
      <c r="L122" s="1">
        <v>0</v>
      </c>
      <c r="M122" s="1">
        <v>0</v>
      </c>
      <c r="N122" s="1">
        <v>0</v>
      </c>
      <c r="O122" s="1">
        <f t="shared" si="88"/>
        <v>0</v>
      </c>
      <c r="P122" s="1">
        <v>0</v>
      </c>
      <c r="Q122" s="1">
        <v>0</v>
      </c>
      <c r="R122" s="1">
        <v>0</v>
      </c>
      <c r="S122" s="1">
        <v>0</v>
      </c>
      <c r="T122" s="71">
        <f t="shared" si="89"/>
        <v>0</v>
      </c>
      <c r="U122" s="71">
        <v>0</v>
      </c>
      <c r="V122" s="1">
        <v>0</v>
      </c>
      <c r="W122" s="1">
        <v>0</v>
      </c>
      <c r="X122" s="1">
        <v>0</v>
      </c>
      <c r="Y122" s="49">
        <v>4.68</v>
      </c>
      <c r="Z122" s="1">
        <v>0</v>
      </c>
      <c r="AA122" s="1">
        <v>4.68</v>
      </c>
      <c r="AB122" s="1">
        <v>0</v>
      </c>
      <c r="AC122" s="1">
        <v>0</v>
      </c>
      <c r="AD122" s="1" t="s">
        <v>94</v>
      </c>
      <c r="AE122" s="1">
        <f t="shared" si="90"/>
        <v>0</v>
      </c>
      <c r="AF122" s="1">
        <f t="shared" si="91"/>
        <v>0</v>
      </c>
      <c r="AG122" s="1">
        <f t="shared" si="92"/>
        <v>0</v>
      </c>
      <c r="AH122" s="1">
        <f t="shared" si="93"/>
        <v>0</v>
      </c>
      <c r="AI122" s="1">
        <f t="shared" si="94"/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f t="shared" si="95"/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f t="shared" si="96"/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f t="shared" si="97"/>
        <v>0</v>
      </c>
      <c r="AZ122" s="1">
        <v>0</v>
      </c>
      <c r="BA122" s="1">
        <v>0</v>
      </c>
      <c r="BB122" s="1">
        <v>0</v>
      </c>
      <c r="BC122" s="1">
        <v>0</v>
      </c>
    </row>
    <row r="123" spans="1:55" s="3" customFormat="1" ht="47.25">
      <c r="A123" s="2" t="s">
        <v>274</v>
      </c>
      <c r="B123" s="40" t="s">
        <v>472</v>
      </c>
      <c r="C123" s="65" t="s">
        <v>473</v>
      </c>
      <c r="D123" s="49" t="s">
        <v>94</v>
      </c>
      <c r="E123" s="1">
        <f t="shared" si="82"/>
        <v>5.33</v>
      </c>
      <c r="F123" s="1">
        <f t="shared" si="83"/>
        <v>0</v>
      </c>
      <c r="G123" s="1">
        <f t="shared" si="84"/>
        <v>5.33</v>
      </c>
      <c r="H123" s="1">
        <f t="shared" si="85"/>
        <v>0</v>
      </c>
      <c r="I123" s="1">
        <f t="shared" si="86"/>
        <v>0</v>
      </c>
      <c r="J123" s="1">
        <f t="shared" si="87"/>
        <v>0</v>
      </c>
      <c r="K123" s="1">
        <v>0</v>
      </c>
      <c r="L123" s="1">
        <v>0</v>
      </c>
      <c r="M123" s="1">
        <v>0</v>
      </c>
      <c r="N123" s="1">
        <v>0</v>
      </c>
      <c r="O123" s="1">
        <f t="shared" si="88"/>
        <v>0</v>
      </c>
      <c r="P123" s="1">
        <v>0</v>
      </c>
      <c r="Q123" s="1">
        <v>0</v>
      </c>
      <c r="R123" s="1">
        <v>0</v>
      </c>
      <c r="S123" s="1">
        <v>0</v>
      </c>
      <c r="T123" s="71">
        <f t="shared" si="89"/>
        <v>0</v>
      </c>
      <c r="U123" s="71">
        <v>0</v>
      </c>
      <c r="V123" s="1">
        <v>0</v>
      </c>
      <c r="W123" s="1">
        <v>0</v>
      </c>
      <c r="X123" s="1">
        <v>0</v>
      </c>
      <c r="Y123" s="49">
        <v>5.33</v>
      </c>
      <c r="Z123" s="1">
        <v>0</v>
      </c>
      <c r="AA123" s="1">
        <v>5.33</v>
      </c>
      <c r="AB123" s="1">
        <v>0</v>
      </c>
      <c r="AC123" s="1">
        <v>0</v>
      </c>
      <c r="AD123" s="1" t="s">
        <v>94</v>
      </c>
      <c r="AE123" s="1">
        <f t="shared" si="90"/>
        <v>0</v>
      </c>
      <c r="AF123" s="1">
        <f t="shared" si="91"/>
        <v>0</v>
      </c>
      <c r="AG123" s="1">
        <f t="shared" si="92"/>
        <v>0</v>
      </c>
      <c r="AH123" s="1">
        <f t="shared" si="93"/>
        <v>0</v>
      </c>
      <c r="AI123" s="1">
        <f t="shared" si="94"/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f t="shared" si="95"/>
        <v>0</v>
      </c>
      <c r="AP123" s="1">
        <v>0</v>
      </c>
      <c r="AQ123" s="1">
        <v>0</v>
      </c>
      <c r="AR123" s="1">
        <v>0</v>
      </c>
      <c r="AS123" s="1">
        <v>0</v>
      </c>
      <c r="AT123" s="1">
        <f t="shared" si="96"/>
        <v>0</v>
      </c>
      <c r="AU123" s="1">
        <v>0</v>
      </c>
      <c r="AV123" s="1">
        <v>0</v>
      </c>
      <c r="AW123" s="1">
        <v>0</v>
      </c>
      <c r="AX123" s="1">
        <v>0</v>
      </c>
      <c r="AY123" s="1">
        <f t="shared" si="97"/>
        <v>0</v>
      </c>
      <c r="AZ123" s="1">
        <v>0</v>
      </c>
      <c r="BA123" s="1">
        <v>0</v>
      </c>
      <c r="BB123" s="1">
        <v>0</v>
      </c>
      <c r="BC123" s="1">
        <v>0</v>
      </c>
    </row>
    <row r="124" spans="1:55" s="3" customFormat="1" ht="31.5">
      <c r="A124" s="2" t="s">
        <v>277</v>
      </c>
      <c r="B124" s="74" t="s">
        <v>451</v>
      </c>
      <c r="C124" s="75" t="s">
        <v>452</v>
      </c>
      <c r="D124" s="49" t="s">
        <v>94</v>
      </c>
      <c r="E124" s="1">
        <f t="shared" si="66"/>
        <v>0.31</v>
      </c>
      <c r="F124" s="1">
        <f t="shared" si="67"/>
        <v>0.31</v>
      </c>
      <c r="G124" s="1">
        <f t="shared" si="68"/>
        <v>0</v>
      </c>
      <c r="H124" s="1">
        <f t="shared" si="69"/>
        <v>0</v>
      </c>
      <c r="I124" s="1">
        <f t="shared" si="70"/>
        <v>0</v>
      </c>
      <c r="J124" s="1">
        <f t="shared" si="71"/>
        <v>0</v>
      </c>
      <c r="K124" s="1">
        <v>0</v>
      </c>
      <c r="L124" s="1">
        <v>0</v>
      </c>
      <c r="M124" s="1">
        <v>0</v>
      </c>
      <c r="N124" s="1">
        <v>0</v>
      </c>
      <c r="O124" s="1">
        <f t="shared" si="72"/>
        <v>0</v>
      </c>
      <c r="P124" s="1">
        <v>0</v>
      </c>
      <c r="Q124" s="1">
        <v>0</v>
      </c>
      <c r="R124" s="1">
        <v>0</v>
      </c>
      <c r="S124" s="1">
        <v>0</v>
      </c>
      <c r="T124" s="71">
        <f t="shared" si="73"/>
        <v>0</v>
      </c>
      <c r="U124" s="71">
        <v>0</v>
      </c>
      <c r="V124" s="1">
        <v>0</v>
      </c>
      <c r="W124" s="1">
        <v>0</v>
      </c>
      <c r="X124" s="1">
        <v>0</v>
      </c>
      <c r="Y124" s="49">
        <v>0.31</v>
      </c>
      <c r="Z124" s="1">
        <v>0.31</v>
      </c>
      <c r="AA124" s="1">
        <v>0</v>
      </c>
      <c r="AB124" s="1">
        <v>0</v>
      </c>
      <c r="AC124" s="1">
        <v>0</v>
      </c>
      <c r="AD124" s="1" t="s">
        <v>94</v>
      </c>
      <c r="AE124" s="1">
        <f t="shared" si="74"/>
        <v>0.26</v>
      </c>
      <c r="AF124" s="1">
        <f t="shared" si="75"/>
        <v>0.26</v>
      </c>
      <c r="AG124" s="1">
        <f t="shared" si="76"/>
        <v>0</v>
      </c>
      <c r="AH124" s="1">
        <f t="shared" si="77"/>
        <v>0</v>
      </c>
      <c r="AI124" s="1">
        <f t="shared" si="78"/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f t="shared" si="79"/>
        <v>0</v>
      </c>
      <c r="AP124" s="1">
        <v>0</v>
      </c>
      <c r="AQ124" s="1">
        <v>0</v>
      </c>
      <c r="AR124" s="1">
        <v>0</v>
      </c>
      <c r="AS124" s="1">
        <v>0</v>
      </c>
      <c r="AT124" s="1">
        <f t="shared" si="80"/>
        <v>0</v>
      </c>
      <c r="AU124" s="1">
        <v>0</v>
      </c>
      <c r="AV124" s="1">
        <v>0</v>
      </c>
      <c r="AW124" s="1">
        <v>0</v>
      </c>
      <c r="AX124" s="1">
        <v>0</v>
      </c>
      <c r="AY124" s="1">
        <f t="shared" si="81"/>
        <v>0.26</v>
      </c>
      <c r="AZ124" s="1">
        <v>0.26</v>
      </c>
      <c r="BA124" s="1">
        <v>0</v>
      </c>
      <c r="BB124" s="1">
        <v>0</v>
      </c>
      <c r="BC124" s="1">
        <v>0</v>
      </c>
    </row>
    <row r="125" spans="1:55" s="3" customFormat="1" ht="63">
      <c r="A125" s="2" t="s">
        <v>278</v>
      </c>
      <c r="B125" s="40" t="s">
        <v>453</v>
      </c>
      <c r="C125" s="65" t="s">
        <v>454</v>
      </c>
      <c r="D125" s="49" t="s">
        <v>94</v>
      </c>
      <c r="E125" s="1">
        <f t="shared" si="66"/>
        <v>0.13</v>
      </c>
      <c r="F125" s="1">
        <f t="shared" si="67"/>
        <v>0.13</v>
      </c>
      <c r="G125" s="1">
        <f t="shared" si="68"/>
        <v>0</v>
      </c>
      <c r="H125" s="1">
        <f t="shared" si="69"/>
        <v>0</v>
      </c>
      <c r="I125" s="1">
        <f t="shared" si="70"/>
        <v>0</v>
      </c>
      <c r="J125" s="1">
        <f t="shared" si="71"/>
        <v>0</v>
      </c>
      <c r="K125" s="1">
        <v>0</v>
      </c>
      <c r="L125" s="1">
        <v>0</v>
      </c>
      <c r="M125" s="1">
        <v>0</v>
      </c>
      <c r="N125" s="1">
        <v>0</v>
      </c>
      <c r="O125" s="1">
        <f t="shared" si="72"/>
        <v>0</v>
      </c>
      <c r="P125" s="1">
        <v>0</v>
      </c>
      <c r="Q125" s="1">
        <v>0</v>
      </c>
      <c r="R125" s="1">
        <v>0</v>
      </c>
      <c r="S125" s="1">
        <v>0</v>
      </c>
      <c r="T125" s="71">
        <f t="shared" si="73"/>
        <v>0</v>
      </c>
      <c r="U125" s="71">
        <v>0</v>
      </c>
      <c r="V125" s="1">
        <v>0</v>
      </c>
      <c r="W125" s="1">
        <v>0</v>
      </c>
      <c r="X125" s="1">
        <v>0</v>
      </c>
      <c r="Y125" s="49">
        <v>0.13</v>
      </c>
      <c r="Z125" s="1">
        <v>0.13</v>
      </c>
      <c r="AA125" s="1">
        <v>0</v>
      </c>
      <c r="AB125" s="1">
        <v>0</v>
      </c>
      <c r="AC125" s="1">
        <v>0</v>
      </c>
      <c r="AD125" s="1" t="s">
        <v>94</v>
      </c>
      <c r="AE125" s="1">
        <f t="shared" si="74"/>
        <v>0.109</v>
      </c>
      <c r="AF125" s="1">
        <f t="shared" si="75"/>
        <v>0.109</v>
      </c>
      <c r="AG125" s="1">
        <f t="shared" si="76"/>
        <v>0</v>
      </c>
      <c r="AH125" s="1">
        <f t="shared" si="77"/>
        <v>0</v>
      </c>
      <c r="AI125" s="1">
        <f t="shared" si="78"/>
        <v>0</v>
      </c>
      <c r="AJ125" s="1">
        <v>0</v>
      </c>
      <c r="AK125" s="1">
        <v>0</v>
      </c>
      <c r="AL125" s="1">
        <v>0</v>
      </c>
      <c r="AM125" s="1">
        <v>0</v>
      </c>
      <c r="AN125" s="1">
        <v>0</v>
      </c>
      <c r="AO125" s="1">
        <f t="shared" si="79"/>
        <v>0</v>
      </c>
      <c r="AP125" s="1">
        <v>0</v>
      </c>
      <c r="AQ125" s="1">
        <v>0</v>
      </c>
      <c r="AR125" s="1">
        <v>0</v>
      </c>
      <c r="AS125" s="1">
        <v>0</v>
      </c>
      <c r="AT125" s="1">
        <f t="shared" si="80"/>
        <v>0</v>
      </c>
      <c r="AU125" s="1">
        <v>0</v>
      </c>
      <c r="AV125" s="1">
        <v>0</v>
      </c>
      <c r="AW125" s="1">
        <v>0</v>
      </c>
      <c r="AX125" s="1">
        <v>0</v>
      </c>
      <c r="AY125" s="1">
        <f t="shared" si="81"/>
        <v>0.109</v>
      </c>
      <c r="AZ125" s="1">
        <v>0.109</v>
      </c>
      <c r="BA125" s="1">
        <v>0</v>
      </c>
      <c r="BB125" s="1">
        <v>0</v>
      </c>
      <c r="BC125" s="1">
        <v>0</v>
      </c>
    </row>
    <row r="126" spans="1:55" s="3" customFormat="1" ht="47.25">
      <c r="A126" s="2" t="s">
        <v>279</v>
      </c>
      <c r="B126" s="66" t="s">
        <v>455</v>
      </c>
      <c r="C126" s="66" t="s">
        <v>456</v>
      </c>
      <c r="D126" s="49" t="s">
        <v>94</v>
      </c>
      <c r="E126" s="1">
        <f t="shared" si="66"/>
        <v>0.33</v>
      </c>
      <c r="F126" s="1">
        <f t="shared" si="67"/>
        <v>5.8900000000000001E-2</v>
      </c>
      <c r="G126" s="1">
        <f t="shared" si="68"/>
        <v>0.26669999999999999</v>
      </c>
      <c r="H126" s="1">
        <f t="shared" si="69"/>
        <v>0</v>
      </c>
      <c r="I126" s="1">
        <f t="shared" si="70"/>
        <v>0</v>
      </c>
      <c r="J126" s="1">
        <f t="shared" si="71"/>
        <v>0</v>
      </c>
      <c r="K126" s="1">
        <v>0</v>
      </c>
      <c r="L126" s="1">
        <v>0</v>
      </c>
      <c r="M126" s="1">
        <v>0</v>
      </c>
      <c r="N126" s="1">
        <v>0</v>
      </c>
      <c r="O126" s="1">
        <f t="shared" si="72"/>
        <v>0</v>
      </c>
      <c r="P126" s="1">
        <v>0</v>
      </c>
      <c r="Q126" s="1">
        <v>0</v>
      </c>
      <c r="R126" s="1">
        <v>0</v>
      </c>
      <c r="S126" s="1">
        <v>0</v>
      </c>
      <c r="T126" s="71">
        <f t="shared" si="73"/>
        <v>0</v>
      </c>
      <c r="U126" s="71">
        <v>0</v>
      </c>
      <c r="V126" s="1">
        <v>0</v>
      </c>
      <c r="W126" s="1">
        <v>0</v>
      </c>
      <c r="X126" s="1">
        <v>0</v>
      </c>
      <c r="Y126" s="49">
        <v>0.33</v>
      </c>
      <c r="Z126" s="1">
        <v>5.8900000000000001E-2</v>
      </c>
      <c r="AA126" s="1">
        <v>0.26669999999999999</v>
      </c>
      <c r="AB126" s="1">
        <v>0</v>
      </c>
      <c r="AC126" s="1">
        <v>0</v>
      </c>
      <c r="AD126" s="1" t="s">
        <v>94</v>
      </c>
      <c r="AE126" s="1">
        <f t="shared" si="74"/>
        <v>0.27113399999999999</v>
      </c>
      <c r="AF126" s="1">
        <f t="shared" si="75"/>
        <v>4.9133999999999997E-2</v>
      </c>
      <c r="AG126" s="1">
        <f t="shared" si="76"/>
        <v>0.222</v>
      </c>
      <c r="AH126" s="1">
        <f t="shared" si="77"/>
        <v>0</v>
      </c>
      <c r="AI126" s="1">
        <f t="shared" si="78"/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f t="shared" si="79"/>
        <v>0</v>
      </c>
      <c r="AP126" s="1">
        <v>0</v>
      </c>
      <c r="AQ126" s="1">
        <v>0</v>
      </c>
      <c r="AR126" s="1">
        <v>0</v>
      </c>
      <c r="AS126" s="1">
        <v>0</v>
      </c>
      <c r="AT126" s="1">
        <f t="shared" si="80"/>
        <v>0</v>
      </c>
      <c r="AU126" s="1">
        <v>0</v>
      </c>
      <c r="AV126" s="1">
        <v>0</v>
      </c>
      <c r="AW126" s="1">
        <v>0</v>
      </c>
      <c r="AX126" s="1">
        <v>0</v>
      </c>
      <c r="AY126" s="1">
        <f t="shared" si="81"/>
        <v>0.27113399999999999</v>
      </c>
      <c r="AZ126" s="1">
        <v>4.9133999999999997E-2</v>
      </c>
      <c r="BA126" s="1">
        <v>0.222</v>
      </c>
      <c r="BB126" s="1">
        <v>0</v>
      </c>
      <c r="BC126" s="1">
        <v>0</v>
      </c>
    </row>
    <row r="127" spans="1:55" s="3" customFormat="1" ht="47.25">
      <c r="A127" s="2" t="s">
        <v>354</v>
      </c>
      <c r="B127" s="35" t="s">
        <v>457</v>
      </c>
      <c r="C127" s="35" t="s">
        <v>458</v>
      </c>
      <c r="D127" s="49" t="s">
        <v>94</v>
      </c>
      <c r="E127" s="1">
        <f t="shared" si="66"/>
        <v>5.62</v>
      </c>
      <c r="F127" s="1">
        <f t="shared" si="67"/>
        <v>0</v>
      </c>
      <c r="G127" s="1">
        <f t="shared" si="68"/>
        <v>5.62</v>
      </c>
      <c r="H127" s="1">
        <f t="shared" si="69"/>
        <v>0</v>
      </c>
      <c r="I127" s="1">
        <f t="shared" si="70"/>
        <v>0</v>
      </c>
      <c r="J127" s="1">
        <f t="shared" si="71"/>
        <v>0</v>
      </c>
      <c r="K127" s="1">
        <v>0</v>
      </c>
      <c r="L127" s="1">
        <v>0</v>
      </c>
      <c r="M127" s="1">
        <v>0</v>
      </c>
      <c r="N127" s="1">
        <v>0</v>
      </c>
      <c r="O127" s="1">
        <f t="shared" si="72"/>
        <v>0</v>
      </c>
      <c r="P127" s="1">
        <v>0</v>
      </c>
      <c r="Q127" s="1">
        <v>0</v>
      </c>
      <c r="R127" s="1">
        <v>0</v>
      </c>
      <c r="S127" s="1">
        <v>0</v>
      </c>
      <c r="T127" s="71">
        <f t="shared" si="73"/>
        <v>0</v>
      </c>
      <c r="U127" s="71">
        <v>0</v>
      </c>
      <c r="V127" s="1">
        <v>0</v>
      </c>
      <c r="W127" s="1">
        <v>0</v>
      </c>
      <c r="X127" s="1">
        <v>0</v>
      </c>
      <c r="Y127" s="49">
        <v>5.62</v>
      </c>
      <c r="Z127" s="1">
        <v>0</v>
      </c>
      <c r="AA127" s="1">
        <v>5.62</v>
      </c>
      <c r="AB127" s="1">
        <v>0</v>
      </c>
      <c r="AC127" s="1">
        <v>0</v>
      </c>
      <c r="AD127" s="1" t="s">
        <v>94</v>
      </c>
      <c r="AE127" s="1">
        <f t="shared" si="74"/>
        <v>13.511165</v>
      </c>
      <c r="AF127" s="1">
        <f t="shared" si="75"/>
        <v>0</v>
      </c>
      <c r="AG127" s="1">
        <f t="shared" si="76"/>
        <v>13.511165</v>
      </c>
      <c r="AH127" s="1">
        <f t="shared" si="77"/>
        <v>0</v>
      </c>
      <c r="AI127" s="1">
        <f t="shared" si="78"/>
        <v>0</v>
      </c>
      <c r="AJ127" s="1">
        <v>0</v>
      </c>
      <c r="AK127" s="1">
        <v>0</v>
      </c>
      <c r="AL127" s="1">
        <v>0</v>
      </c>
      <c r="AM127" s="1">
        <v>0</v>
      </c>
      <c r="AN127" s="1">
        <v>0</v>
      </c>
      <c r="AO127" s="1">
        <f t="shared" si="79"/>
        <v>0</v>
      </c>
      <c r="AP127" s="1">
        <v>0</v>
      </c>
      <c r="AQ127" s="1">
        <v>0</v>
      </c>
      <c r="AR127" s="1">
        <v>0</v>
      </c>
      <c r="AS127" s="1">
        <v>0</v>
      </c>
      <c r="AT127" s="1">
        <f t="shared" si="80"/>
        <v>0</v>
      </c>
      <c r="AU127" s="1">
        <v>0</v>
      </c>
      <c r="AV127" s="1">
        <v>0</v>
      </c>
      <c r="AW127" s="1">
        <v>0</v>
      </c>
      <c r="AX127" s="1">
        <v>0</v>
      </c>
      <c r="AY127" s="1">
        <f t="shared" si="81"/>
        <v>13.511165</v>
      </c>
      <c r="AZ127" s="1">
        <v>0</v>
      </c>
      <c r="BA127" s="1">
        <v>13.511165</v>
      </c>
      <c r="BB127" s="1">
        <v>0</v>
      </c>
      <c r="BC127" s="1">
        <v>0</v>
      </c>
    </row>
    <row r="128" spans="1:55" s="3" customFormat="1" ht="78.75">
      <c r="A128" s="2" t="s">
        <v>355</v>
      </c>
      <c r="B128" s="66" t="s">
        <v>342</v>
      </c>
      <c r="C128" s="66" t="s">
        <v>343</v>
      </c>
      <c r="D128" s="49" t="s">
        <v>94</v>
      </c>
      <c r="E128" s="1">
        <f t="shared" si="66"/>
        <v>1.6220000000000001</v>
      </c>
      <c r="F128" s="1">
        <f t="shared" si="67"/>
        <v>0</v>
      </c>
      <c r="G128" s="1">
        <f t="shared" si="68"/>
        <v>0</v>
      </c>
      <c r="H128" s="1">
        <f t="shared" si="69"/>
        <v>1.6220000000000001</v>
      </c>
      <c r="I128" s="1">
        <f t="shared" si="70"/>
        <v>0</v>
      </c>
      <c r="J128" s="1">
        <f t="shared" si="71"/>
        <v>0</v>
      </c>
      <c r="K128" s="1">
        <v>0</v>
      </c>
      <c r="L128" s="1">
        <v>0</v>
      </c>
      <c r="M128" s="1">
        <v>0</v>
      </c>
      <c r="N128" s="1">
        <v>0</v>
      </c>
      <c r="O128" s="1">
        <f t="shared" si="72"/>
        <v>0</v>
      </c>
      <c r="P128" s="1">
        <v>0</v>
      </c>
      <c r="Q128" s="1">
        <v>0</v>
      </c>
      <c r="R128" s="1">
        <v>0</v>
      </c>
      <c r="S128" s="1">
        <v>0</v>
      </c>
      <c r="T128" s="71">
        <f t="shared" si="73"/>
        <v>1.6220000000000001</v>
      </c>
      <c r="U128" s="71">
        <v>0</v>
      </c>
      <c r="V128" s="1">
        <v>0</v>
      </c>
      <c r="W128" s="1">
        <v>1.6220000000000001</v>
      </c>
      <c r="X128" s="1">
        <v>0</v>
      </c>
      <c r="Y128" s="49">
        <v>0</v>
      </c>
      <c r="Z128" s="1">
        <v>0</v>
      </c>
      <c r="AA128" s="1">
        <v>0</v>
      </c>
      <c r="AB128" s="1">
        <v>0</v>
      </c>
      <c r="AC128" s="1">
        <v>0</v>
      </c>
      <c r="AD128" s="1" t="s">
        <v>94</v>
      </c>
      <c r="AE128" s="1">
        <f t="shared" si="74"/>
        <v>1.349</v>
      </c>
      <c r="AF128" s="1">
        <f t="shared" si="75"/>
        <v>0</v>
      </c>
      <c r="AG128" s="1">
        <f t="shared" si="76"/>
        <v>1.3440000000000001</v>
      </c>
      <c r="AH128" s="1">
        <f t="shared" si="77"/>
        <v>0</v>
      </c>
      <c r="AI128" s="1">
        <f t="shared" si="78"/>
        <v>5.0000000000000001E-3</v>
      </c>
      <c r="AJ128" s="1">
        <v>0</v>
      </c>
      <c r="AK128" s="1">
        <v>0</v>
      </c>
      <c r="AL128" s="1">
        <v>0</v>
      </c>
      <c r="AM128" s="1">
        <v>0</v>
      </c>
      <c r="AN128" s="1">
        <v>0</v>
      </c>
      <c r="AO128" s="1">
        <f t="shared" si="79"/>
        <v>0</v>
      </c>
      <c r="AP128" s="1">
        <v>0</v>
      </c>
      <c r="AQ128" s="1">
        <v>0</v>
      </c>
      <c r="AR128" s="1">
        <v>0</v>
      </c>
      <c r="AS128" s="1">
        <v>0</v>
      </c>
      <c r="AT128" s="1">
        <f t="shared" si="80"/>
        <v>5.0000000000000001E-3</v>
      </c>
      <c r="AU128" s="1">
        <v>0</v>
      </c>
      <c r="AV128" s="1">
        <v>0</v>
      </c>
      <c r="AW128" s="1">
        <v>0</v>
      </c>
      <c r="AX128" s="1">
        <v>5.0000000000000001E-3</v>
      </c>
      <c r="AY128" s="1">
        <f t="shared" si="81"/>
        <v>1.3440000000000001</v>
      </c>
      <c r="AZ128" s="1">
        <v>0</v>
      </c>
      <c r="BA128" s="1">
        <v>1.3440000000000001</v>
      </c>
      <c r="BB128" s="1">
        <v>0</v>
      </c>
      <c r="BC128" s="1">
        <v>0</v>
      </c>
    </row>
    <row r="129" spans="1:55" s="3" customFormat="1" ht="47.25">
      <c r="A129" s="2" t="s">
        <v>356</v>
      </c>
      <c r="B129" s="66" t="s">
        <v>344</v>
      </c>
      <c r="C129" s="66" t="s">
        <v>345</v>
      </c>
      <c r="D129" s="49" t="s">
        <v>94</v>
      </c>
      <c r="E129" s="1">
        <f t="shared" si="66"/>
        <v>0.45999999999999996</v>
      </c>
      <c r="F129" s="1">
        <f t="shared" si="67"/>
        <v>0.04</v>
      </c>
      <c r="G129" s="1">
        <f t="shared" si="68"/>
        <v>0.42</v>
      </c>
      <c r="H129" s="1">
        <f t="shared" si="69"/>
        <v>0</v>
      </c>
      <c r="I129" s="1">
        <f t="shared" si="70"/>
        <v>0</v>
      </c>
      <c r="J129" s="1">
        <f t="shared" si="71"/>
        <v>0</v>
      </c>
      <c r="K129" s="1">
        <v>0</v>
      </c>
      <c r="L129" s="1">
        <v>0</v>
      </c>
      <c r="M129" s="1">
        <v>0</v>
      </c>
      <c r="N129" s="1">
        <v>0</v>
      </c>
      <c r="O129" s="1">
        <f t="shared" si="72"/>
        <v>0</v>
      </c>
      <c r="P129" s="1">
        <v>0</v>
      </c>
      <c r="Q129" s="1">
        <v>0</v>
      </c>
      <c r="R129" s="1">
        <v>0</v>
      </c>
      <c r="S129" s="1">
        <v>0</v>
      </c>
      <c r="T129" s="71">
        <f t="shared" si="73"/>
        <v>0.45999999999999996</v>
      </c>
      <c r="U129" s="71">
        <v>0.04</v>
      </c>
      <c r="V129" s="1">
        <v>0.42</v>
      </c>
      <c r="W129" s="1">
        <v>0</v>
      </c>
      <c r="X129" s="1">
        <v>0</v>
      </c>
      <c r="Y129" s="49">
        <v>0</v>
      </c>
      <c r="Z129" s="1">
        <v>0</v>
      </c>
      <c r="AA129" s="1">
        <v>0</v>
      </c>
      <c r="AB129" s="1">
        <v>0</v>
      </c>
      <c r="AC129" s="1">
        <v>0</v>
      </c>
      <c r="AD129" s="1" t="s">
        <v>94</v>
      </c>
      <c r="AE129" s="1">
        <f t="shared" si="74"/>
        <v>0.38499999999999995</v>
      </c>
      <c r="AF129" s="1">
        <f t="shared" si="75"/>
        <v>0.04</v>
      </c>
      <c r="AG129" s="1">
        <f t="shared" si="76"/>
        <v>0.34499999999999997</v>
      </c>
      <c r="AH129" s="1">
        <f t="shared" si="77"/>
        <v>0</v>
      </c>
      <c r="AI129" s="1">
        <f t="shared" si="78"/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f t="shared" si="79"/>
        <v>0</v>
      </c>
      <c r="AP129" s="1">
        <v>0</v>
      </c>
      <c r="AQ129" s="1">
        <v>0</v>
      </c>
      <c r="AR129" s="1">
        <v>0</v>
      </c>
      <c r="AS129" s="1">
        <v>0</v>
      </c>
      <c r="AT129" s="1">
        <f t="shared" si="80"/>
        <v>0.38499999999999995</v>
      </c>
      <c r="AU129" s="1">
        <v>0.04</v>
      </c>
      <c r="AV129" s="1">
        <v>0.34499999999999997</v>
      </c>
      <c r="AW129" s="1">
        <v>0</v>
      </c>
      <c r="AX129" s="1">
        <v>0</v>
      </c>
      <c r="AY129" s="1">
        <f t="shared" si="81"/>
        <v>0</v>
      </c>
      <c r="AZ129" s="1">
        <v>0</v>
      </c>
      <c r="BA129" s="1">
        <v>0</v>
      </c>
      <c r="BB129" s="1">
        <v>0</v>
      </c>
      <c r="BC129" s="1">
        <v>0</v>
      </c>
    </row>
    <row r="130" spans="1:55" s="3" customFormat="1" ht="47.25">
      <c r="A130" s="2" t="s">
        <v>357</v>
      </c>
      <c r="B130" s="66" t="s">
        <v>346</v>
      </c>
      <c r="C130" s="66" t="s">
        <v>347</v>
      </c>
      <c r="D130" s="49" t="s">
        <v>94</v>
      </c>
      <c r="E130" s="1">
        <f t="shared" si="66"/>
        <v>0.55000000000000004</v>
      </c>
      <c r="F130" s="1">
        <f t="shared" si="67"/>
        <v>0.06</v>
      </c>
      <c r="G130" s="1">
        <f t="shared" si="68"/>
        <v>0.49</v>
      </c>
      <c r="H130" s="1">
        <f t="shared" si="69"/>
        <v>0</v>
      </c>
      <c r="I130" s="1">
        <f t="shared" si="70"/>
        <v>0</v>
      </c>
      <c r="J130" s="1">
        <f t="shared" si="71"/>
        <v>0</v>
      </c>
      <c r="K130" s="1">
        <v>0</v>
      </c>
      <c r="L130" s="1">
        <v>0</v>
      </c>
      <c r="M130" s="1">
        <v>0</v>
      </c>
      <c r="N130" s="1">
        <v>0</v>
      </c>
      <c r="O130" s="1">
        <f t="shared" si="72"/>
        <v>0</v>
      </c>
      <c r="P130" s="1">
        <v>0</v>
      </c>
      <c r="Q130" s="1">
        <v>0</v>
      </c>
      <c r="R130" s="1">
        <v>0</v>
      </c>
      <c r="S130" s="1">
        <v>0</v>
      </c>
      <c r="T130" s="71">
        <f t="shared" si="73"/>
        <v>0.55000000000000004</v>
      </c>
      <c r="U130" s="71">
        <v>0.06</v>
      </c>
      <c r="V130" s="1">
        <v>0.49</v>
      </c>
      <c r="W130" s="1">
        <v>0</v>
      </c>
      <c r="X130" s="1">
        <v>0</v>
      </c>
      <c r="Y130" s="49">
        <v>0</v>
      </c>
      <c r="Z130" s="1">
        <v>0</v>
      </c>
      <c r="AA130" s="1">
        <v>0</v>
      </c>
      <c r="AB130" s="1">
        <v>0</v>
      </c>
      <c r="AC130" s="1">
        <v>0</v>
      </c>
      <c r="AD130" s="1" t="s">
        <v>94</v>
      </c>
      <c r="AE130" s="1">
        <f t="shared" si="74"/>
        <v>0.45999999999999996</v>
      </c>
      <c r="AF130" s="1">
        <f t="shared" si="75"/>
        <v>0.05</v>
      </c>
      <c r="AG130" s="1">
        <f t="shared" si="76"/>
        <v>0.41</v>
      </c>
      <c r="AH130" s="1">
        <f t="shared" si="77"/>
        <v>0</v>
      </c>
      <c r="AI130" s="1">
        <f t="shared" si="78"/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f t="shared" si="79"/>
        <v>0</v>
      </c>
      <c r="AP130" s="1">
        <v>0</v>
      </c>
      <c r="AQ130" s="1">
        <v>0</v>
      </c>
      <c r="AR130" s="1">
        <v>0</v>
      </c>
      <c r="AS130" s="1">
        <v>0</v>
      </c>
      <c r="AT130" s="1">
        <f t="shared" si="80"/>
        <v>0.45999999999999996</v>
      </c>
      <c r="AU130" s="1">
        <v>0.05</v>
      </c>
      <c r="AV130" s="1">
        <v>0.41</v>
      </c>
      <c r="AW130" s="1">
        <v>0</v>
      </c>
      <c r="AX130" s="1">
        <v>0</v>
      </c>
      <c r="AY130" s="1">
        <f t="shared" si="81"/>
        <v>0</v>
      </c>
      <c r="AZ130" s="1">
        <v>0</v>
      </c>
      <c r="BA130" s="1">
        <v>0</v>
      </c>
      <c r="BB130" s="1">
        <v>0</v>
      </c>
      <c r="BC130" s="1">
        <v>0</v>
      </c>
    </row>
    <row r="131" spans="1:55" s="3" customFormat="1" ht="47.25">
      <c r="A131" s="2" t="s">
        <v>358</v>
      </c>
      <c r="B131" s="66" t="s">
        <v>348</v>
      </c>
      <c r="C131" s="66" t="s">
        <v>349</v>
      </c>
      <c r="D131" s="49" t="s">
        <v>94</v>
      </c>
      <c r="E131" s="1">
        <f t="shared" si="66"/>
        <v>0.65</v>
      </c>
      <c r="F131" s="1">
        <f t="shared" si="67"/>
        <v>0.15</v>
      </c>
      <c r="G131" s="1">
        <f t="shared" si="68"/>
        <v>0.5</v>
      </c>
      <c r="H131" s="1">
        <f t="shared" si="69"/>
        <v>0</v>
      </c>
      <c r="I131" s="1">
        <f t="shared" si="70"/>
        <v>0</v>
      </c>
      <c r="J131" s="1">
        <f t="shared" si="71"/>
        <v>0</v>
      </c>
      <c r="K131" s="1">
        <v>0</v>
      </c>
      <c r="L131" s="1">
        <v>0</v>
      </c>
      <c r="M131" s="1">
        <v>0</v>
      </c>
      <c r="N131" s="1">
        <v>0</v>
      </c>
      <c r="O131" s="1">
        <f t="shared" si="72"/>
        <v>0</v>
      </c>
      <c r="P131" s="1">
        <v>0</v>
      </c>
      <c r="Q131" s="1">
        <v>0</v>
      </c>
      <c r="R131" s="1">
        <v>0</v>
      </c>
      <c r="S131" s="1">
        <v>0</v>
      </c>
      <c r="T131" s="71">
        <f t="shared" si="73"/>
        <v>0.15</v>
      </c>
      <c r="U131" s="71">
        <v>0.15</v>
      </c>
      <c r="V131" s="1">
        <v>0</v>
      </c>
      <c r="W131" s="1">
        <v>0</v>
      </c>
      <c r="X131" s="1">
        <v>0</v>
      </c>
      <c r="Y131" s="49">
        <v>0.5</v>
      </c>
      <c r="Z131" s="1">
        <v>0</v>
      </c>
      <c r="AA131" s="1">
        <v>0.5</v>
      </c>
      <c r="AB131" s="1">
        <v>0</v>
      </c>
      <c r="AC131" s="1">
        <v>0</v>
      </c>
      <c r="AD131" s="1" t="s">
        <v>94</v>
      </c>
      <c r="AE131" s="1">
        <f t="shared" si="74"/>
        <v>0.55000000000000004</v>
      </c>
      <c r="AF131" s="1">
        <f t="shared" si="75"/>
        <v>0.13</v>
      </c>
      <c r="AG131" s="1">
        <f t="shared" si="76"/>
        <v>0.42</v>
      </c>
      <c r="AH131" s="1">
        <f t="shared" si="77"/>
        <v>0</v>
      </c>
      <c r="AI131" s="1">
        <f t="shared" si="78"/>
        <v>0</v>
      </c>
      <c r="AJ131" s="1">
        <v>0</v>
      </c>
      <c r="AK131" s="1">
        <v>0</v>
      </c>
      <c r="AL131" s="1">
        <v>0</v>
      </c>
      <c r="AM131" s="1">
        <v>0</v>
      </c>
      <c r="AN131" s="1">
        <v>0</v>
      </c>
      <c r="AO131" s="1">
        <f t="shared" si="79"/>
        <v>0</v>
      </c>
      <c r="AP131" s="1">
        <v>0</v>
      </c>
      <c r="AQ131" s="1">
        <v>0</v>
      </c>
      <c r="AR131" s="1">
        <v>0</v>
      </c>
      <c r="AS131" s="1">
        <v>0</v>
      </c>
      <c r="AT131" s="1">
        <f t="shared" si="80"/>
        <v>0.13</v>
      </c>
      <c r="AU131" s="1">
        <v>0.13</v>
      </c>
      <c r="AV131" s="1">
        <v>0</v>
      </c>
      <c r="AW131" s="1">
        <v>0</v>
      </c>
      <c r="AX131" s="1">
        <v>0</v>
      </c>
      <c r="AY131" s="1">
        <f t="shared" si="81"/>
        <v>0.42</v>
      </c>
      <c r="AZ131" s="1">
        <v>0</v>
      </c>
      <c r="BA131" s="1">
        <v>0.42</v>
      </c>
      <c r="BB131" s="1">
        <v>0</v>
      </c>
      <c r="BC131" s="1">
        <v>0</v>
      </c>
    </row>
    <row r="132" spans="1:55" s="3" customFormat="1" ht="78.75">
      <c r="A132" s="2" t="s">
        <v>359</v>
      </c>
      <c r="B132" s="66" t="s">
        <v>350</v>
      </c>
      <c r="C132" s="66" t="s">
        <v>351</v>
      </c>
      <c r="D132" s="49" t="s">
        <v>94</v>
      </c>
      <c r="E132" s="1">
        <f t="shared" si="66"/>
        <v>0.88</v>
      </c>
      <c r="F132" s="1">
        <f t="shared" si="67"/>
        <v>0.1</v>
      </c>
      <c r="G132" s="1">
        <f t="shared" si="68"/>
        <v>0.78</v>
      </c>
      <c r="H132" s="1">
        <f t="shared" si="69"/>
        <v>0</v>
      </c>
      <c r="I132" s="1">
        <f t="shared" si="70"/>
        <v>0</v>
      </c>
      <c r="J132" s="1">
        <f t="shared" si="71"/>
        <v>0</v>
      </c>
      <c r="K132" s="1">
        <v>0</v>
      </c>
      <c r="L132" s="1">
        <v>0</v>
      </c>
      <c r="M132" s="1">
        <v>0</v>
      </c>
      <c r="N132" s="1">
        <v>0</v>
      </c>
      <c r="O132" s="1">
        <f t="shared" si="72"/>
        <v>0</v>
      </c>
      <c r="P132" s="1">
        <v>0</v>
      </c>
      <c r="Q132" s="1">
        <v>0</v>
      </c>
      <c r="R132" s="1">
        <v>0</v>
      </c>
      <c r="S132" s="1">
        <v>0</v>
      </c>
      <c r="T132" s="71">
        <f t="shared" si="73"/>
        <v>0.88</v>
      </c>
      <c r="U132" s="71">
        <v>0.1</v>
      </c>
      <c r="V132" s="1">
        <v>0.78</v>
      </c>
      <c r="W132" s="1">
        <v>0</v>
      </c>
      <c r="X132" s="1">
        <v>0</v>
      </c>
      <c r="Y132" s="49">
        <v>0</v>
      </c>
      <c r="Z132" s="1">
        <v>0</v>
      </c>
      <c r="AA132" s="1">
        <v>0</v>
      </c>
      <c r="AB132" s="1">
        <v>0</v>
      </c>
      <c r="AC132" s="1">
        <v>0</v>
      </c>
      <c r="AD132" s="1" t="s">
        <v>94</v>
      </c>
      <c r="AE132" s="1">
        <f t="shared" si="74"/>
        <v>0.73</v>
      </c>
      <c r="AF132" s="1">
        <f t="shared" si="75"/>
        <v>0.08</v>
      </c>
      <c r="AG132" s="1">
        <f t="shared" si="76"/>
        <v>0.65</v>
      </c>
      <c r="AH132" s="1">
        <f t="shared" si="77"/>
        <v>0</v>
      </c>
      <c r="AI132" s="1">
        <f t="shared" si="78"/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0</v>
      </c>
      <c r="AO132" s="1">
        <f t="shared" si="79"/>
        <v>0</v>
      </c>
      <c r="AP132" s="1">
        <v>0</v>
      </c>
      <c r="AQ132" s="1">
        <v>0</v>
      </c>
      <c r="AR132" s="1">
        <v>0</v>
      </c>
      <c r="AS132" s="1">
        <v>0</v>
      </c>
      <c r="AT132" s="1">
        <f t="shared" si="80"/>
        <v>0.73</v>
      </c>
      <c r="AU132" s="1">
        <v>0.08</v>
      </c>
      <c r="AV132" s="1">
        <v>0.65</v>
      </c>
      <c r="AW132" s="1">
        <v>0</v>
      </c>
      <c r="AX132" s="1">
        <v>0</v>
      </c>
      <c r="AY132" s="1">
        <f t="shared" si="81"/>
        <v>0</v>
      </c>
      <c r="AZ132" s="1">
        <v>0</v>
      </c>
      <c r="BA132" s="1">
        <v>0</v>
      </c>
      <c r="BB132" s="1">
        <v>0</v>
      </c>
      <c r="BC132" s="1">
        <v>0</v>
      </c>
    </row>
    <row r="133" spans="1:55" s="3" customFormat="1" ht="63">
      <c r="A133" s="2" t="s">
        <v>360</v>
      </c>
      <c r="B133" s="66" t="s">
        <v>352</v>
      </c>
      <c r="C133" s="66" t="s">
        <v>353</v>
      </c>
      <c r="D133" s="49" t="s">
        <v>94</v>
      </c>
      <c r="E133" s="1">
        <f t="shared" si="66"/>
        <v>1.03</v>
      </c>
      <c r="F133" s="1">
        <f t="shared" si="67"/>
        <v>0.18</v>
      </c>
      <c r="G133" s="1">
        <f t="shared" si="68"/>
        <v>0.85</v>
      </c>
      <c r="H133" s="1">
        <f t="shared" si="69"/>
        <v>0</v>
      </c>
      <c r="I133" s="1">
        <f t="shared" si="70"/>
        <v>0</v>
      </c>
      <c r="J133" s="1">
        <f t="shared" si="71"/>
        <v>0</v>
      </c>
      <c r="K133" s="1">
        <v>0</v>
      </c>
      <c r="L133" s="1">
        <v>0</v>
      </c>
      <c r="M133" s="1">
        <v>0</v>
      </c>
      <c r="N133" s="1">
        <v>0</v>
      </c>
      <c r="O133" s="1">
        <f t="shared" si="72"/>
        <v>0</v>
      </c>
      <c r="P133" s="1">
        <v>0</v>
      </c>
      <c r="Q133" s="1">
        <v>0</v>
      </c>
      <c r="R133" s="1">
        <v>0</v>
      </c>
      <c r="S133" s="1">
        <v>0</v>
      </c>
      <c r="T133" s="71">
        <f t="shared" si="73"/>
        <v>1.03</v>
      </c>
      <c r="U133" s="71">
        <v>0.18</v>
      </c>
      <c r="V133" s="1">
        <v>0.85</v>
      </c>
      <c r="W133" s="1">
        <v>0</v>
      </c>
      <c r="X133" s="1">
        <v>0</v>
      </c>
      <c r="Y133" s="49">
        <v>0</v>
      </c>
      <c r="Z133" s="1">
        <v>0</v>
      </c>
      <c r="AA133" s="1">
        <v>0</v>
      </c>
      <c r="AB133" s="1">
        <v>0</v>
      </c>
      <c r="AC133" s="1">
        <v>0</v>
      </c>
      <c r="AD133" s="1" t="s">
        <v>94</v>
      </c>
      <c r="AE133" s="1">
        <f t="shared" si="74"/>
        <v>0.85499999999999998</v>
      </c>
      <c r="AF133" s="1">
        <f t="shared" si="75"/>
        <v>0.14499999999999999</v>
      </c>
      <c r="AG133" s="1">
        <f t="shared" si="76"/>
        <v>0.71</v>
      </c>
      <c r="AH133" s="1">
        <f t="shared" si="77"/>
        <v>0</v>
      </c>
      <c r="AI133" s="1">
        <f t="shared" si="78"/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f t="shared" si="79"/>
        <v>0</v>
      </c>
      <c r="AP133" s="1">
        <v>0</v>
      </c>
      <c r="AQ133" s="1">
        <v>0</v>
      </c>
      <c r="AR133" s="1">
        <v>0</v>
      </c>
      <c r="AS133" s="1">
        <v>0</v>
      </c>
      <c r="AT133" s="1">
        <f t="shared" si="80"/>
        <v>0.85499999999999998</v>
      </c>
      <c r="AU133" s="1">
        <v>0.14499999999999999</v>
      </c>
      <c r="AV133" s="1">
        <v>0.71</v>
      </c>
      <c r="AW133" s="1">
        <v>0</v>
      </c>
      <c r="AX133" s="1">
        <v>0</v>
      </c>
      <c r="AY133" s="1">
        <f t="shared" si="81"/>
        <v>0</v>
      </c>
      <c r="AZ133" s="1">
        <v>0</v>
      </c>
      <c r="BA133" s="1">
        <v>0</v>
      </c>
      <c r="BB133" s="1">
        <v>0</v>
      </c>
      <c r="BC133" s="1">
        <v>0</v>
      </c>
    </row>
    <row r="134" spans="1:55" s="3" customFormat="1" ht="78.75">
      <c r="A134" s="2" t="s">
        <v>361</v>
      </c>
      <c r="B134" s="66" t="s">
        <v>242</v>
      </c>
      <c r="C134" s="66" t="s">
        <v>243</v>
      </c>
      <c r="D134" s="49" t="s">
        <v>94</v>
      </c>
      <c r="E134" s="1">
        <f t="shared" si="66"/>
        <v>0.56000000000000005</v>
      </c>
      <c r="F134" s="1">
        <f t="shared" si="67"/>
        <v>0.03</v>
      </c>
      <c r="G134" s="1">
        <f t="shared" si="68"/>
        <v>0.53</v>
      </c>
      <c r="H134" s="1">
        <f t="shared" si="69"/>
        <v>0</v>
      </c>
      <c r="I134" s="1">
        <f t="shared" si="70"/>
        <v>0</v>
      </c>
      <c r="J134" s="1">
        <f t="shared" si="71"/>
        <v>0</v>
      </c>
      <c r="K134" s="1">
        <v>0</v>
      </c>
      <c r="L134" s="1">
        <v>0</v>
      </c>
      <c r="M134" s="1">
        <v>0</v>
      </c>
      <c r="N134" s="1">
        <v>0</v>
      </c>
      <c r="O134" s="1">
        <f t="shared" si="72"/>
        <v>0.56000000000000005</v>
      </c>
      <c r="P134" s="1">
        <v>0.03</v>
      </c>
      <c r="Q134" s="1">
        <v>0.53</v>
      </c>
      <c r="R134" s="1">
        <v>0</v>
      </c>
      <c r="S134" s="1">
        <v>0</v>
      </c>
      <c r="T134" s="71">
        <f t="shared" si="73"/>
        <v>0</v>
      </c>
      <c r="U134" s="71">
        <v>0</v>
      </c>
      <c r="V134" s="1">
        <v>0</v>
      </c>
      <c r="W134" s="1">
        <v>0</v>
      </c>
      <c r="X134" s="1">
        <v>0</v>
      </c>
      <c r="Y134" s="49">
        <v>0</v>
      </c>
      <c r="Z134" s="1">
        <v>0</v>
      </c>
      <c r="AA134" s="1">
        <v>0</v>
      </c>
      <c r="AB134" s="1">
        <v>0</v>
      </c>
      <c r="AC134" s="1">
        <v>0</v>
      </c>
      <c r="AD134" s="1" t="s">
        <v>94</v>
      </c>
      <c r="AE134" s="1">
        <f t="shared" si="74"/>
        <v>0.47</v>
      </c>
      <c r="AF134" s="1">
        <f t="shared" si="75"/>
        <v>0.03</v>
      </c>
      <c r="AG134" s="1">
        <f t="shared" si="76"/>
        <v>0.44</v>
      </c>
      <c r="AH134" s="1">
        <f t="shared" si="77"/>
        <v>0</v>
      </c>
      <c r="AI134" s="1">
        <f t="shared" si="78"/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f t="shared" si="79"/>
        <v>0.47</v>
      </c>
      <c r="AP134" s="1">
        <v>0.03</v>
      </c>
      <c r="AQ134" s="1">
        <v>0.44</v>
      </c>
      <c r="AR134" s="1">
        <v>0</v>
      </c>
      <c r="AS134" s="1">
        <v>0</v>
      </c>
      <c r="AT134" s="1">
        <f t="shared" si="80"/>
        <v>0</v>
      </c>
      <c r="AU134" s="1">
        <v>0</v>
      </c>
      <c r="AV134" s="1">
        <v>0</v>
      </c>
      <c r="AW134" s="1">
        <v>0</v>
      </c>
      <c r="AX134" s="1">
        <v>0</v>
      </c>
      <c r="AY134" s="1">
        <f t="shared" si="81"/>
        <v>0</v>
      </c>
      <c r="AZ134" s="1">
        <v>0</v>
      </c>
      <c r="BA134" s="1">
        <v>0</v>
      </c>
      <c r="BB134" s="1">
        <v>0</v>
      </c>
      <c r="BC134" s="1">
        <v>0</v>
      </c>
    </row>
    <row r="135" spans="1:55" s="3" customFormat="1" ht="78.75">
      <c r="A135" s="2" t="s">
        <v>418</v>
      </c>
      <c r="B135" s="66" t="s">
        <v>245</v>
      </c>
      <c r="C135" s="66" t="s">
        <v>246</v>
      </c>
      <c r="D135" s="49" t="s">
        <v>94</v>
      </c>
      <c r="E135" s="1">
        <f t="shared" si="66"/>
        <v>0.65999999999999992</v>
      </c>
      <c r="F135" s="1">
        <f t="shared" si="67"/>
        <v>0.09</v>
      </c>
      <c r="G135" s="1">
        <f t="shared" si="68"/>
        <v>0.56999999999999995</v>
      </c>
      <c r="H135" s="1">
        <f t="shared" si="69"/>
        <v>0</v>
      </c>
      <c r="I135" s="1">
        <f t="shared" si="70"/>
        <v>0</v>
      </c>
      <c r="J135" s="1">
        <f t="shared" si="71"/>
        <v>0</v>
      </c>
      <c r="K135" s="1">
        <v>0</v>
      </c>
      <c r="L135" s="1">
        <v>0</v>
      </c>
      <c r="M135" s="1">
        <v>0</v>
      </c>
      <c r="N135" s="1">
        <v>0</v>
      </c>
      <c r="O135" s="1">
        <f t="shared" si="72"/>
        <v>0.65999999999999992</v>
      </c>
      <c r="P135" s="1">
        <v>0.09</v>
      </c>
      <c r="Q135" s="1">
        <v>0.56999999999999995</v>
      </c>
      <c r="R135" s="1">
        <v>0</v>
      </c>
      <c r="S135" s="1">
        <v>0</v>
      </c>
      <c r="T135" s="71">
        <f t="shared" si="73"/>
        <v>0</v>
      </c>
      <c r="U135" s="71">
        <v>0</v>
      </c>
      <c r="V135" s="1">
        <v>0</v>
      </c>
      <c r="W135" s="1">
        <v>0</v>
      </c>
      <c r="X135" s="1">
        <v>0</v>
      </c>
      <c r="Y135" s="49">
        <v>0</v>
      </c>
      <c r="Z135" s="1">
        <v>0</v>
      </c>
      <c r="AA135" s="1">
        <v>0</v>
      </c>
      <c r="AB135" s="1">
        <v>0</v>
      </c>
      <c r="AC135" s="1">
        <v>0</v>
      </c>
      <c r="AD135" s="1" t="s">
        <v>94</v>
      </c>
      <c r="AE135" s="1">
        <f t="shared" si="74"/>
        <v>0.55000000000000004</v>
      </c>
      <c r="AF135" s="1">
        <f t="shared" si="75"/>
        <v>7.0000000000000007E-2</v>
      </c>
      <c r="AG135" s="1">
        <f t="shared" si="76"/>
        <v>0.48</v>
      </c>
      <c r="AH135" s="1">
        <f t="shared" si="77"/>
        <v>0</v>
      </c>
      <c r="AI135" s="1">
        <f t="shared" si="78"/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f t="shared" si="79"/>
        <v>0.55000000000000004</v>
      </c>
      <c r="AP135" s="1">
        <v>7.0000000000000007E-2</v>
      </c>
      <c r="AQ135" s="1">
        <v>0.48</v>
      </c>
      <c r="AR135" s="1">
        <v>0</v>
      </c>
      <c r="AS135" s="1">
        <v>0</v>
      </c>
      <c r="AT135" s="1">
        <f t="shared" si="80"/>
        <v>0</v>
      </c>
      <c r="AU135" s="1">
        <v>0</v>
      </c>
      <c r="AV135" s="1">
        <v>0</v>
      </c>
      <c r="AW135" s="1">
        <v>0</v>
      </c>
      <c r="AX135" s="1">
        <v>0</v>
      </c>
      <c r="AY135" s="1">
        <f t="shared" si="81"/>
        <v>0</v>
      </c>
      <c r="AZ135" s="1">
        <v>0</v>
      </c>
      <c r="BA135" s="1">
        <v>0</v>
      </c>
      <c r="BB135" s="1">
        <v>0</v>
      </c>
      <c r="BC135" s="1">
        <v>0</v>
      </c>
    </row>
    <row r="136" spans="1:55" s="3" customFormat="1" ht="63">
      <c r="A136" s="2" t="s">
        <v>419</v>
      </c>
      <c r="B136" s="66" t="s">
        <v>248</v>
      </c>
      <c r="C136" s="66" t="s">
        <v>249</v>
      </c>
      <c r="D136" s="49" t="s">
        <v>94</v>
      </c>
      <c r="E136" s="1">
        <f t="shared" si="66"/>
        <v>0.65400000000000003</v>
      </c>
      <c r="F136" s="1">
        <f t="shared" si="67"/>
        <v>0.04</v>
      </c>
      <c r="G136" s="1">
        <f t="shared" si="68"/>
        <v>0.61399999999999999</v>
      </c>
      <c r="H136" s="1">
        <f t="shared" si="69"/>
        <v>0</v>
      </c>
      <c r="I136" s="1">
        <f t="shared" si="70"/>
        <v>0</v>
      </c>
      <c r="J136" s="1">
        <f t="shared" si="71"/>
        <v>0</v>
      </c>
      <c r="K136" s="1">
        <v>0</v>
      </c>
      <c r="L136" s="1">
        <v>0</v>
      </c>
      <c r="M136" s="1">
        <v>0</v>
      </c>
      <c r="N136" s="1">
        <v>0</v>
      </c>
      <c r="O136" s="1">
        <f t="shared" si="72"/>
        <v>0.65400000000000003</v>
      </c>
      <c r="P136" s="1">
        <v>0.04</v>
      </c>
      <c r="Q136" s="1">
        <v>0.61399999999999999</v>
      </c>
      <c r="R136" s="1">
        <v>0</v>
      </c>
      <c r="S136" s="1">
        <v>0</v>
      </c>
      <c r="T136" s="71">
        <f t="shared" si="73"/>
        <v>0</v>
      </c>
      <c r="U136" s="71">
        <v>0</v>
      </c>
      <c r="V136" s="1">
        <v>0</v>
      </c>
      <c r="W136" s="1">
        <v>0</v>
      </c>
      <c r="X136" s="1">
        <v>0</v>
      </c>
      <c r="Y136" s="49">
        <v>0</v>
      </c>
      <c r="Z136" s="1">
        <v>0</v>
      </c>
      <c r="AA136" s="1">
        <v>0</v>
      </c>
      <c r="AB136" s="1">
        <v>0</v>
      </c>
      <c r="AC136" s="1">
        <v>0</v>
      </c>
      <c r="AD136" s="1" t="s">
        <v>94</v>
      </c>
      <c r="AE136" s="1">
        <f t="shared" si="74"/>
        <v>0.54</v>
      </c>
      <c r="AF136" s="1">
        <f t="shared" si="75"/>
        <v>0.03</v>
      </c>
      <c r="AG136" s="1">
        <f t="shared" si="76"/>
        <v>0.51</v>
      </c>
      <c r="AH136" s="1">
        <f t="shared" si="77"/>
        <v>0</v>
      </c>
      <c r="AI136" s="1">
        <f t="shared" si="78"/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f t="shared" si="79"/>
        <v>0.54</v>
      </c>
      <c r="AP136" s="1">
        <v>0.03</v>
      </c>
      <c r="AQ136" s="1">
        <v>0.51</v>
      </c>
      <c r="AR136" s="1">
        <v>0</v>
      </c>
      <c r="AS136" s="1">
        <v>0</v>
      </c>
      <c r="AT136" s="1">
        <f t="shared" si="80"/>
        <v>0</v>
      </c>
      <c r="AU136" s="1">
        <v>0</v>
      </c>
      <c r="AV136" s="1">
        <v>0</v>
      </c>
      <c r="AW136" s="1">
        <v>0</v>
      </c>
      <c r="AX136" s="1">
        <v>0</v>
      </c>
      <c r="AY136" s="1">
        <f t="shared" si="81"/>
        <v>0</v>
      </c>
      <c r="AZ136" s="1">
        <v>0</v>
      </c>
      <c r="BA136" s="1">
        <v>0</v>
      </c>
      <c r="BB136" s="1">
        <v>0</v>
      </c>
      <c r="BC136" s="1">
        <v>0</v>
      </c>
    </row>
    <row r="137" spans="1:55" s="3" customFormat="1" ht="47.25">
      <c r="A137" s="2" t="s">
        <v>420</v>
      </c>
      <c r="B137" s="40" t="s">
        <v>251</v>
      </c>
      <c r="C137" s="2" t="s">
        <v>252</v>
      </c>
      <c r="D137" s="49" t="s">
        <v>94</v>
      </c>
      <c r="E137" s="1">
        <f t="shared" si="66"/>
        <v>3.31</v>
      </c>
      <c r="F137" s="1">
        <f t="shared" si="67"/>
        <v>0.24</v>
      </c>
      <c r="G137" s="1">
        <f t="shared" si="68"/>
        <v>3.04</v>
      </c>
      <c r="H137" s="1">
        <f t="shared" si="69"/>
        <v>0</v>
      </c>
      <c r="I137" s="1">
        <f t="shared" si="70"/>
        <v>0.03</v>
      </c>
      <c r="J137" s="1">
        <f t="shared" si="71"/>
        <v>0</v>
      </c>
      <c r="K137" s="1">
        <v>0</v>
      </c>
      <c r="L137" s="1">
        <v>0</v>
      </c>
      <c r="M137" s="1">
        <v>0</v>
      </c>
      <c r="N137" s="1">
        <v>0</v>
      </c>
      <c r="O137" s="1">
        <f t="shared" si="72"/>
        <v>3.2800000000000002</v>
      </c>
      <c r="P137" s="1">
        <v>0.24</v>
      </c>
      <c r="Q137" s="1">
        <v>3.04</v>
      </c>
      <c r="R137" s="1">
        <v>0</v>
      </c>
      <c r="S137" s="1">
        <v>0</v>
      </c>
      <c r="T137" s="71">
        <f t="shared" si="73"/>
        <v>0</v>
      </c>
      <c r="U137" s="71">
        <v>0</v>
      </c>
      <c r="V137" s="1">
        <v>0</v>
      </c>
      <c r="W137" s="1">
        <v>0</v>
      </c>
      <c r="X137" s="1">
        <v>0</v>
      </c>
      <c r="Y137" s="49">
        <v>0.03</v>
      </c>
      <c r="Z137" s="1">
        <v>0</v>
      </c>
      <c r="AA137" s="1">
        <v>0</v>
      </c>
      <c r="AB137" s="1">
        <v>0</v>
      </c>
      <c r="AC137" s="1">
        <v>0.03</v>
      </c>
      <c r="AD137" s="1" t="s">
        <v>94</v>
      </c>
      <c r="AE137" s="1">
        <f t="shared" si="74"/>
        <v>2.75</v>
      </c>
      <c r="AF137" s="1">
        <f t="shared" si="75"/>
        <v>0.2</v>
      </c>
      <c r="AG137" s="1">
        <f t="shared" si="76"/>
        <v>2.5499999999999998</v>
      </c>
      <c r="AH137" s="1">
        <f t="shared" si="77"/>
        <v>0</v>
      </c>
      <c r="AI137" s="1">
        <f t="shared" si="78"/>
        <v>0</v>
      </c>
      <c r="AJ137" s="1">
        <v>0</v>
      </c>
      <c r="AK137" s="1">
        <v>0</v>
      </c>
      <c r="AL137" s="1">
        <v>0</v>
      </c>
      <c r="AM137" s="1">
        <v>0</v>
      </c>
      <c r="AN137" s="1">
        <v>0</v>
      </c>
      <c r="AO137" s="1">
        <f t="shared" si="79"/>
        <v>2.75</v>
      </c>
      <c r="AP137" s="1">
        <v>0.2</v>
      </c>
      <c r="AQ137" s="1">
        <v>2.5499999999999998</v>
      </c>
      <c r="AR137" s="1">
        <v>0</v>
      </c>
      <c r="AS137" s="1">
        <v>0</v>
      </c>
      <c r="AT137" s="1">
        <f t="shared" si="80"/>
        <v>0</v>
      </c>
      <c r="AU137" s="1">
        <v>0</v>
      </c>
      <c r="AV137" s="1">
        <v>0</v>
      </c>
      <c r="AW137" s="1">
        <v>0</v>
      </c>
      <c r="AX137" s="1">
        <v>0</v>
      </c>
      <c r="AY137" s="1">
        <f t="shared" si="81"/>
        <v>0</v>
      </c>
      <c r="AZ137" s="1">
        <v>0</v>
      </c>
      <c r="BA137" s="1">
        <v>0</v>
      </c>
      <c r="BB137" s="1">
        <v>0</v>
      </c>
      <c r="BC137" s="1">
        <v>0</v>
      </c>
    </row>
    <row r="138" spans="1:55" s="3" customFormat="1" ht="47.25">
      <c r="A138" s="2" t="s">
        <v>421</v>
      </c>
      <c r="B138" s="40" t="s">
        <v>260</v>
      </c>
      <c r="C138" s="2" t="s">
        <v>261</v>
      </c>
      <c r="D138" s="49" t="s">
        <v>94</v>
      </c>
      <c r="E138" s="1">
        <f t="shared" si="66"/>
        <v>0</v>
      </c>
      <c r="F138" s="1">
        <f t="shared" si="67"/>
        <v>0</v>
      </c>
      <c r="G138" s="1">
        <f t="shared" si="68"/>
        <v>0</v>
      </c>
      <c r="H138" s="1">
        <f t="shared" si="69"/>
        <v>0</v>
      </c>
      <c r="I138" s="1">
        <f t="shared" si="70"/>
        <v>0</v>
      </c>
      <c r="J138" s="1">
        <f t="shared" si="71"/>
        <v>0</v>
      </c>
      <c r="K138" s="1">
        <v>0</v>
      </c>
      <c r="L138" s="1">
        <v>0</v>
      </c>
      <c r="M138" s="1">
        <v>0</v>
      </c>
      <c r="N138" s="1">
        <v>0</v>
      </c>
      <c r="O138" s="1">
        <f t="shared" si="72"/>
        <v>0</v>
      </c>
      <c r="P138" s="1">
        <v>0</v>
      </c>
      <c r="Q138" s="1">
        <v>0</v>
      </c>
      <c r="R138" s="1">
        <v>0</v>
      </c>
      <c r="S138" s="1">
        <v>0</v>
      </c>
      <c r="T138" s="71">
        <f t="shared" si="73"/>
        <v>0</v>
      </c>
      <c r="U138" s="71">
        <v>0</v>
      </c>
      <c r="V138" s="1">
        <v>0</v>
      </c>
      <c r="W138" s="1">
        <v>0</v>
      </c>
      <c r="X138" s="1">
        <v>0</v>
      </c>
      <c r="Y138" s="49">
        <v>0</v>
      </c>
      <c r="Z138" s="1">
        <v>0</v>
      </c>
      <c r="AA138" s="1">
        <v>0</v>
      </c>
      <c r="AB138" s="1">
        <v>0</v>
      </c>
      <c r="AC138" s="1">
        <v>0</v>
      </c>
      <c r="AD138" s="1" t="s">
        <v>94</v>
      </c>
      <c r="AE138" s="1">
        <f t="shared" si="74"/>
        <v>2E-3</v>
      </c>
      <c r="AF138" s="1">
        <f t="shared" si="75"/>
        <v>2E-3</v>
      </c>
      <c r="AG138" s="1">
        <f t="shared" si="76"/>
        <v>0</v>
      </c>
      <c r="AH138" s="1">
        <f t="shared" si="77"/>
        <v>0</v>
      </c>
      <c r="AI138" s="1">
        <f t="shared" si="78"/>
        <v>0</v>
      </c>
      <c r="AJ138" s="1">
        <f>2000/1000000</f>
        <v>2E-3</v>
      </c>
      <c r="AK138" s="1">
        <f>2000/1000000</f>
        <v>2E-3</v>
      </c>
      <c r="AL138" s="1">
        <v>0</v>
      </c>
      <c r="AM138" s="1">
        <v>0</v>
      </c>
      <c r="AN138" s="1">
        <v>0</v>
      </c>
      <c r="AO138" s="1">
        <f t="shared" si="79"/>
        <v>0</v>
      </c>
      <c r="AP138" s="1">
        <v>0</v>
      </c>
      <c r="AQ138" s="1">
        <v>0</v>
      </c>
      <c r="AR138" s="1">
        <v>0</v>
      </c>
      <c r="AS138" s="1">
        <v>0</v>
      </c>
      <c r="AT138" s="1">
        <f t="shared" si="80"/>
        <v>0</v>
      </c>
      <c r="AU138" s="1">
        <v>0</v>
      </c>
      <c r="AV138" s="1">
        <v>0</v>
      </c>
      <c r="AW138" s="1">
        <v>0</v>
      </c>
      <c r="AX138" s="1">
        <v>0</v>
      </c>
      <c r="AY138" s="1">
        <f t="shared" si="81"/>
        <v>0</v>
      </c>
      <c r="AZ138" s="1">
        <v>0</v>
      </c>
      <c r="BA138" s="1">
        <v>0</v>
      </c>
      <c r="BB138" s="1">
        <v>0</v>
      </c>
      <c r="BC138" s="1">
        <v>0</v>
      </c>
    </row>
    <row r="139" spans="1:55" s="3" customFormat="1" ht="47.25">
      <c r="A139" s="2" t="s">
        <v>422</v>
      </c>
      <c r="B139" s="60" t="s">
        <v>459</v>
      </c>
      <c r="C139" s="61" t="s">
        <v>460</v>
      </c>
      <c r="D139" s="49" t="s">
        <v>94</v>
      </c>
      <c r="E139" s="1">
        <f t="shared" si="66"/>
        <v>0</v>
      </c>
      <c r="F139" s="1">
        <f t="shared" si="67"/>
        <v>0</v>
      </c>
      <c r="G139" s="1">
        <f t="shared" si="68"/>
        <v>0</v>
      </c>
      <c r="H139" s="1">
        <f t="shared" si="69"/>
        <v>0</v>
      </c>
      <c r="I139" s="1">
        <f t="shared" si="70"/>
        <v>0</v>
      </c>
      <c r="J139" s="1">
        <f t="shared" si="71"/>
        <v>0</v>
      </c>
      <c r="K139" s="1">
        <v>0</v>
      </c>
      <c r="L139" s="1">
        <v>0</v>
      </c>
      <c r="M139" s="1">
        <v>0</v>
      </c>
      <c r="N139" s="1">
        <v>0</v>
      </c>
      <c r="O139" s="1">
        <f t="shared" si="72"/>
        <v>0</v>
      </c>
      <c r="P139" s="1">
        <v>0</v>
      </c>
      <c r="Q139" s="1">
        <v>0</v>
      </c>
      <c r="R139" s="1">
        <v>0</v>
      </c>
      <c r="S139" s="1">
        <v>0</v>
      </c>
      <c r="T139" s="71">
        <f t="shared" si="73"/>
        <v>0</v>
      </c>
      <c r="U139" s="71">
        <v>0</v>
      </c>
      <c r="V139" s="1">
        <v>0</v>
      </c>
      <c r="W139" s="1">
        <v>0</v>
      </c>
      <c r="X139" s="1">
        <v>0</v>
      </c>
      <c r="Y139" s="49">
        <v>0</v>
      </c>
      <c r="Z139" s="1">
        <v>0</v>
      </c>
      <c r="AA139" s="1">
        <v>0</v>
      </c>
      <c r="AB139" s="1">
        <v>0</v>
      </c>
      <c r="AC139" s="1">
        <v>0</v>
      </c>
      <c r="AD139" s="1" t="s">
        <v>94</v>
      </c>
      <c r="AE139" s="1">
        <f t="shared" si="74"/>
        <v>0</v>
      </c>
      <c r="AF139" s="1">
        <f t="shared" si="75"/>
        <v>0</v>
      </c>
      <c r="AG139" s="1">
        <f t="shared" si="76"/>
        <v>0</v>
      </c>
      <c r="AH139" s="1">
        <f t="shared" si="77"/>
        <v>0</v>
      </c>
      <c r="AI139" s="1">
        <f t="shared" si="78"/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0</v>
      </c>
      <c r="AO139" s="1">
        <f t="shared" si="79"/>
        <v>0</v>
      </c>
      <c r="AP139" s="1">
        <v>0</v>
      </c>
      <c r="AQ139" s="1">
        <v>0</v>
      </c>
      <c r="AR139" s="1">
        <v>0</v>
      </c>
      <c r="AS139" s="1">
        <v>0</v>
      </c>
      <c r="AT139" s="1">
        <f t="shared" si="80"/>
        <v>0</v>
      </c>
      <c r="AU139" s="1">
        <v>0</v>
      </c>
      <c r="AV139" s="1">
        <v>0</v>
      </c>
      <c r="AW139" s="1">
        <v>0</v>
      </c>
      <c r="AX139" s="1">
        <v>0</v>
      </c>
      <c r="AY139" s="1">
        <f t="shared" si="81"/>
        <v>0</v>
      </c>
      <c r="AZ139" s="1">
        <v>0</v>
      </c>
      <c r="BA139" s="1">
        <v>0</v>
      </c>
      <c r="BB139" s="1">
        <v>0</v>
      </c>
      <c r="BC139" s="1">
        <v>0</v>
      </c>
    </row>
    <row r="140" spans="1:55" s="3" customFormat="1" ht="47.25">
      <c r="A140" s="2" t="s">
        <v>423</v>
      </c>
      <c r="B140" s="40" t="s">
        <v>263</v>
      </c>
      <c r="C140" s="2" t="s">
        <v>264</v>
      </c>
      <c r="D140" s="49" t="s">
        <v>94</v>
      </c>
      <c r="E140" s="1">
        <f t="shared" si="66"/>
        <v>0</v>
      </c>
      <c r="F140" s="1">
        <f t="shared" si="67"/>
        <v>0</v>
      </c>
      <c r="G140" s="1">
        <f t="shared" si="68"/>
        <v>0</v>
      </c>
      <c r="H140" s="1">
        <f t="shared" si="69"/>
        <v>0</v>
      </c>
      <c r="I140" s="1">
        <f t="shared" si="70"/>
        <v>0</v>
      </c>
      <c r="J140" s="1">
        <f t="shared" si="71"/>
        <v>0</v>
      </c>
      <c r="K140" s="1">
        <v>0</v>
      </c>
      <c r="L140" s="1">
        <v>0</v>
      </c>
      <c r="M140" s="1">
        <v>0</v>
      </c>
      <c r="N140" s="1">
        <v>0</v>
      </c>
      <c r="O140" s="1">
        <f t="shared" si="72"/>
        <v>0</v>
      </c>
      <c r="P140" s="1">
        <v>0</v>
      </c>
      <c r="Q140" s="1">
        <v>0</v>
      </c>
      <c r="R140" s="1">
        <v>0</v>
      </c>
      <c r="S140" s="1">
        <v>0</v>
      </c>
      <c r="T140" s="71">
        <f t="shared" si="73"/>
        <v>0</v>
      </c>
      <c r="U140" s="71">
        <v>0</v>
      </c>
      <c r="V140" s="1">
        <v>0</v>
      </c>
      <c r="W140" s="1">
        <v>0</v>
      </c>
      <c r="X140" s="1">
        <v>0</v>
      </c>
      <c r="Y140" s="49">
        <v>0</v>
      </c>
      <c r="Z140" s="1">
        <v>0</v>
      </c>
      <c r="AA140" s="1">
        <v>0</v>
      </c>
      <c r="AB140" s="1">
        <v>0</v>
      </c>
      <c r="AC140" s="1">
        <v>0</v>
      </c>
      <c r="AD140" s="1" t="s">
        <v>94</v>
      </c>
      <c r="AE140" s="1">
        <f t="shared" si="74"/>
        <v>0</v>
      </c>
      <c r="AF140" s="1">
        <f t="shared" si="75"/>
        <v>0</v>
      </c>
      <c r="AG140" s="1">
        <f t="shared" si="76"/>
        <v>0</v>
      </c>
      <c r="AH140" s="1">
        <f t="shared" si="77"/>
        <v>0</v>
      </c>
      <c r="AI140" s="1">
        <f t="shared" si="78"/>
        <v>0</v>
      </c>
      <c r="AJ140" s="1">
        <v>0</v>
      </c>
      <c r="AK140" s="1">
        <v>0</v>
      </c>
      <c r="AL140" s="1">
        <v>0</v>
      </c>
      <c r="AM140" s="1">
        <v>0</v>
      </c>
      <c r="AN140" s="1">
        <v>0</v>
      </c>
      <c r="AO140" s="1">
        <f t="shared" si="79"/>
        <v>0</v>
      </c>
      <c r="AP140" s="1">
        <v>0</v>
      </c>
      <c r="AQ140" s="1">
        <v>0</v>
      </c>
      <c r="AR140" s="1">
        <v>0</v>
      </c>
      <c r="AS140" s="1">
        <v>0</v>
      </c>
      <c r="AT140" s="1">
        <f t="shared" si="80"/>
        <v>0</v>
      </c>
      <c r="AU140" s="1">
        <v>0</v>
      </c>
      <c r="AV140" s="1">
        <v>0</v>
      </c>
      <c r="AW140" s="1">
        <v>0</v>
      </c>
      <c r="AX140" s="1">
        <v>0</v>
      </c>
      <c r="AY140" s="1">
        <f t="shared" si="81"/>
        <v>0</v>
      </c>
      <c r="AZ140" s="1">
        <v>0</v>
      </c>
      <c r="BA140" s="1">
        <v>0</v>
      </c>
      <c r="BB140" s="1">
        <v>0</v>
      </c>
      <c r="BC140" s="1">
        <v>0</v>
      </c>
    </row>
    <row r="141" spans="1:55" s="3" customFormat="1" ht="47.25">
      <c r="A141" s="2" t="s">
        <v>474</v>
      </c>
      <c r="B141" s="40" t="s">
        <v>266</v>
      </c>
      <c r="C141" s="2" t="s">
        <v>267</v>
      </c>
      <c r="D141" s="49" t="s">
        <v>94</v>
      </c>
      <c r="E141" s="1">
        <f t="shared" si="66"/>
        <v>0.79</v>
      </c>
      <c r="F141" s="1">
        <f t="shared" si="67"/>
        <v>0</v>
      </c>
      <c r="G141" s="1">
        <f t="shared" si="68"/>
        <v>0.79</v>
      </c>
      <c r="H141" s="1">
        <f t="shared" si="69"/>
        <v>0</v>
      </c>
      <c r="I141" s="1">
        <f t="shared" si="70"/>
        <v>0</v>
      </c>
      <c r="J141" s="1">
        <f t="shared" si="71"/>
        <v>0.79</v>
      </c>
      <c r="K141" s="1">
        <v>0</v>
      </c>
      <c r="L141" s="1">
        <v>0.79</v>
      </c>
      <c r="M141" s="1">
        <v>0</v>
      </c>
      <c r="N141" s="1">
        <v>0</v>
      </c>
      <c r="O141" s="1">
        <f t="shared" si="72"/>
        <v>0</v>
      </c>
      <c r="P141" s="1">
        <v>0</v>
      </c>
      <c r="Q141" s="1">
        <v>0</v>
      </c>
      <c r="R141" s="1">
        <v>0</v>
      </c>
      <c r="S141" s="1">
        <v>0</v>
      </c>
      <c r="T141" s="71">
        <f t="shared" si="73"/>
        <v>0</v>
      </c>
      <c r="U141" s="71">
        <v>0</v>
      </c>
      <c r="V141" s="1">
        <v>0</v>
      </c>
      <c r="W141" s="1">
        <v>0</v>
      </c>
      <c r="X141" s="1">
        <v>0</v>
      </c>
      <c r="Y141" s="49">
        <v>0</v>
      </c>
      <c r="Z141" s="1">
        <v>0</v>
      </c>
      <c r="AA141" s="1">
        <v>0</v>
      </c>
      <c r="AB141" s="1">
        <v>0</v>
      </c>
      <c r="AC141" s="1">
        <v>0</v>
      </c>
      <c r="AD141" s="1" t="s">
        <v>94</v>
      </c>
      <c r="AE141" s="1">
        <f t="shared" si="74"/>
        <v>0.66</v>
      </c>
      <c r="AF141" s="1">
        <f t="shared" si="75"/>
        <v>0</v>
      </c>
      <c r="AG141" s="1">
        <f t="shared" si="76"/>
        <v>0.66</v>
      </c>
      <c r="AH141" s="1">
        <f t="shared" si="77"/>
        <v>0</v>
      </c>
      <c r="AI141" s="1">
        <f t="shared" si="78"/>
        <v>0</v>
      </c>
      <c r="AJ141" s="1">
        <v>0.66</v>
      </c>
      <c r="AK141" s="1">
        <v>0</v>
      </c>
      <c r="AL141" s="1">
        <v>0.66</v>
      </c>
      <c r="AM141" s="1">
        <v>0</v>
      </c>
      <c r="AN141" s="1">
        <v>0</v>
      </c>
      <c r="AO141" s="1">
        <f t="shared" si="79"/>
        <v>0</v>
      </c>
      <c r="AP141" s="1">
        <v>0</v>
      </c>
      <c r="AQ141" s="1">
        <v>0</v>
      </c>
      <c r="AR141" s="1">
        <v>0</v>
      </c>
      <c r="AS141" s="1">
        <v>0</v>
      </c>
      <c r="AT141" s="1">
        <f t="shared" si="80"/>
        <v>0</v>
      </c>
      <c r="AU141" s="1">
        <v>0</v>
      </c>
      <c r="AV141" s="1">
        <v>0</v>
      </c>
      <c r="AW141" s="1">
        <v>0</v>
      </c>
      <c r="AX141" s="1">
        <v>0</v>
      </c>
      <c r="AY141" s="1">
        <f t="shared" si="81"/>
        <v>0</v>
      </c>
      <c r="AZ141" s="1">
        <v>0</v>
      </c>
      <c r="BA141" s="1">
        <v>0</v>
      </c>
      <c r="BB141" s="1">
        <v>0</v>
      </c>
      <c r="BC141" s="1">
        <v>0</v>
      </c>
    </row>
    <row r="142" spans="1:55" s="3" customFormat="1" ht="47.25">
      <c r="A142" s="2" t="s">
        <v>475</v>
      </c>
      <c r="B142" s="63" t="s">
        <v>269</v>
      </c>
      <c r="C142" s="65" t="s">
        <v>270</v>
      </c>
      <c r="D142" s="49" t="s">
        <v>94</v>
      </c>
      <c r="E142" s="1">
        <f t="shared" si="66"/>
        <v>2.06</v>
      </c>
      <c r="F142" s="1">
        <f t="shared" si="67"/>
        <v>0.13</v>
      </c>
      <c r="G142" s="1">
        <f t="shared" si="68"/>
        <v>1.93</v>
      </c>
      <c r="H142" s="1">
        <f t="shared" si="69"/>
        <v>0</v>
      </c>
      <c r="I142" s="1">
        <f t="shared" si="70"/>
        <v>0</v>
      </c>
      <c r="J142" s="1">
        <f t="shared" si="71"/>
        <v>2.06</v>
      </c>
      <c r="K142" s="1">
        <v>0.13</v>
      </c>
      <c r="L142" s="1">
        <v>1.93</v>
      </c>
      <c r="M142" s="1">
        <v>0</v>
      </c>
      <c r="N142" s="1">
        <v>0</v>
      </c>
      <c r="O142" s="1">
        <f>SUM(P142:S142)</f>
        <v>0</v>
      </c>
      <c r="P142" s="1">
        <v>0</v>
      </c>
      <c r="Q142" s="1">
        <v>0</v>
      </c>
      <c r="R142" s="1">
        <v>0</v>
      </c>
      <c r="S142" s="1">
        <v>0</v>
      </c>
      <c r="T142" s="71">
        <f t="shared" si="73"/>
        <v>0</v>
      </c>
      <c r="U142" s="71">
        <v>0</v>
      </c>
      <c r="V142" s="1">
        <v>0</v>
      </c>
      <c r="W142" s="1">
        <v>0</v>
      </c>
      <c r="X142" s="1">
        <v>0</v>
      </c>
      <c r="Y142" s="49">
        <v>0</v>
      </c>
      <c r="Z142" s="1">
        <v>0</v>
      </c>
      <c r="AA142" s="1">
        <v>0</v>
      </c>
      <c r="AB142" s="1">
        <v>0</v>
      </c>
      <c r="AC142" s="1">
        <v>0</v>
      </c>
      <c r="AD142" s="1" t="s">
        <v>94</v>
      </c>
      <c r="AE142" s="1">
        <f t="shared" si="74"/>
        <v>1.7100000000000002</v>
      </c>
      <c r="AF142" s="1">
        <f t="shared" si="75"/>
        <v>0.11</v>
      </c>
      <c r="AG142" s="1">
        <f t="shared" si="76"/>
        <v>1.6</v>
      </c>
      <c r="AH142" s="1">
        <f t="shared" si="77"/>
        <v>0</v>
      </c>
      <c r="AI142" s="1">
        <f t="shared" si="78"/>
        <v>0</v>
      </c>
      <c r="AJ142" s="1">
        <f>SUM(AK142:AL142)</f>
        <v>1.7100000000000002</v>
      </c>
      <c r="AK142" s="1">
        <v>0.11</v>
      </c>
      <c r="AL142" s="1">
        <v>1.6</v>
      </c>
      <c r="AM142" s="1">
        <v>0</v>
      </c>
      <c r="AN142" s="1">
        <v>0</v>
      </c>
      <c r="AO142" s="1">
        <f t="shared" si="79"/>
        <v>0</v>
      </c>
      <c r="AP142" s="1">
        <v>0</v>
      </c>
      <c r="AQ142" s="1">
        <v>0</v>
      </c>
      <c r="AR142" s="1">
        <v>0</v>
      </c>
      <c r="AS142" s="1">
        <v>0</v>
      </c>
      <c r="AT142" s="1">
        <f t="shared" si="80"/>
        <v>0</v>
      </c>
      <c r="AU142" s="1">
        <v>0</v>
      </c>
      <c r="AV142" s="1">
        <v>0</v>
      </c>
      <c r="AW142" s="1">
        <v>0</v>
      </c>
      <c r="AX142" s="1">
        <v>0</v>
      </c>
      <c r="AY142" s="1">
        <f t="shared" si="81"/>
        <v>0</v>
      </c>
      <c r="AZ142" s="1">
        <v>0</v>
      </c>
      <c r="BA142" s="1">
        <v>0</v>
      </c>
      <c r="BB142" s="1">
        <v>0</v>
      </c>
      <c r="BC142" s="1">
        <v>0</v>
      </c>
    </row>
    <row r="143" spans="1:55" s="3" customFormat="1" ht="47.25">
      <c r="A143" s="2" t="s">
        <v>476</v>
      </c>
      <c r="B143" s="40" t="s">
        <v>272</v>
      </c>
      <c r="C143" s="2" t="s">
        <v>273</v>
      </c>
      <c r="D143" s="1" t="s">
        <v>94</v>
      </c>
      <c r="E143" s="1">
        <f t="shared" si="66"/>
        <v>0.38899999999999996</v>
      </c>
      <c r="F143" s="1">
        <f t="shared" si="67"/>
        <v>4.3999999999999997E-2</v>
      </c>
      <c r="G143" s="1">
        <f t="shared" si="68"/>
        <v>0.34499999999999997</v>
      </c>
      <c r="H143" s="1">
        <f t="shared" si="69"/>
        <v>0</v>
      </c>
      <c r="I143" s="1">
        <f t="shared" si="70"/>
        <v>0</v>
      </c>
      <c r="J143" s="1">
        <f t="shared" si="71"/>
        <v>0.38899999999999996</v>
      </c>
      <c r="K143" s="1">
        <v>4.3999999999999997E-2</v>
      </c>
      <c r="L143" s="1">
        <v>0.34499999999999997</v>
      </c>
      <c r="M143" s="1">
        <v>0</v>
      </c>
      <c r="N143" s="1">
        <v>0</v>
      </c>
      <c r="O143" s="1">
        <f t="shared" si="72"/>
        <v>0</v>
      </c>
      <c r="P143" s="1">
        <v>0</v>
      </c>
      <c r="Q143" s="1">
        <v>0</v>
      </c>
      <c r="R143" s="1">
        <v>0</v>
      </c>
      <c r="S143" s="1">
        <v>0</v>
      </c>
      <c r="T143" s="71">
        <f t="shared" si="73"/>
        <v>0</v>
      </c>
      <c r="U143" s="71">
        <v>0</v>
      </c>
      <c r="V143" s="1">
        <v>0</v>
      </c>
      <c r="W143" s="1">
        <v>0</v>
      </c>
      <c r="X143" s="1">
        <v>0</v>
      </c>
      <c r="Y143" s="49">
        <v>0</v>
      </c>
      <c r="Z143" s="1">
        <v>0</v>
      </c>
      <c r="AA143" s="1">
        <v>0</v>
      </c>
      <c r="AB143" s="1">
        <v>0</v>
      </c>
      <c r="AC143" s="1">
        <v>0</v>
      </c>
      <c r="AD143" s="1" t="s">
        <v>94</v>
      </c>
      <c r="AE143" s="1">
        <f t="shared" si="74"/>
        <v>0.31999999999999995</v>
      </c>
      <c r="AF143" s="1">
        <f t="shared" si="75"/>
        <v>3.5000000000000003E-2</v>
      </c>
      <c r="AG143" s="1">
        <f t="shared" si="76"/>
        <v>0.28499999999999998</v>
      </c>
      <c r="AH143" s="1">
        <f t="shared" si="77"/>
        <v>0</v>
      </c>
      <c r="AI143" s="1">
        <f t="shared" si="78"/>
        <v>0</v>
      </c>
      <c r="AJ143" s="1">
        <f>SUM(AK143:AL143)</f>
        <v>0.31999999999999995</v>
      </c>
      <c r="AK143" s="1">
        <v>3.5000000000000003E-2</v>
      </c>
      <c r="AL143" s="1">
        <v>0.28499999999999998</v>
      </c>
      <c r="AM143" s="1">
        <v>0</v>
      </c>
      <c r="AN143" s="1">
        <v>0</v>
      </c>
      <c r="AO143" s="1">
        <f t="shared" si="79"/>
        <v>0</v>
      </c>
      <c r="AP143" s="1">
        <v>0</v>
      </c>
      <c r="AQ143" s="1">
        <v>0</v>
      </c>
      <c r="AR143" s="1">
        <v>0</v>
      </c>
      <c r="AS143" s="1">
        <v>0</v>
      </c>
      <c r="AT143" s="1">
        <f t="shared" si="80"/>
        <v>0</v>
      </c>
      <c r="AU143" s="1">
        <v>0</v>
      </c>
      <c r="AV143" s="1">
        <v>0</v>
      </c>
      <c r="AW143" s="1">
        <v>0</v>
      </c>
      <c r="AX143" s="1">
        <v>0</v>
      </c>
      <c r="AY143" s="1">
        <f t="shared" si="81"/>
        <v>0</v>
      </c>
      <c r="AZ143" s="1">
        <v>0</v>
      </c>
      <c r="BA143" s="1">
        <v>0</v>
      </c>
      <c r="BB143" s="1">
        <v>0</v>
      </c>
      <c r="BC143" s="1">
        <v>0</v>
      </c>
    </row>
    <row r="144" spans="1:55" s="3" customFormat="1" ht="47.25">
      <c r="A144" s="2" t="s">
        <v>477</v>
      </c>
      <c r="B144" s="40" t="s">
        <v>275</v>
      </c>
      <c r="C144" s="2" t="s">
        <v>276</v>
      </c>
      <c r="D144" s="1" t="s">
        <v>94</v>
      </c>
      <c r="E144" s="1">
        <f t="shared" si="66"/>
        <v>0.39999999999999997</v>
      </c>
      <c r="F144" s="1">
        <f t="shared" si="67"/>
        <v>0.05</v>
      </c>
      <c r="G144" s="1">
        <f t="shared" si="68"/>
        <v>0.35</v>
      </c>
      <c r="H144" s="1">
        <f t="shared" si="69"/>
        <v>0</v>
      </c>
      <c r="I144" s="1">
        <f t="shared" si="70"/>
        <v>0</v>
      </c>
      <c r="J144" s="1">
        <f t="shared" si="71"/>
        <v>0.05</v>
      </c>
      <c r="K144" s="1">
        <v>0.05</v>
      </c>
      <c r="L144" s="1">
        <v>0</v>
      </c>
      <c r="M144" s="1">
        <v>0</v>
      </c>
      <c r="N144" s="1">
        <v>0</v>
      </c>
      <c r="O144" s="1">
        <f t="shared" si="72"/>
        <v>0.35</v>
      </c>
      <c r="P144" s="1">
        <v>0</v>
      </c>
      <c r="Q144" s="1">
        <v>0.35</v>
      </c>
      <c r="R144" s="1">
        <v>0</v>
      </c>
      <c r="S144" s="1">
        <v>0</v>
      </c>
      <c r="T144" s="71">
        <f t="shared" si="73"/>
        <v>0</v>
      </c>
      <c r="U144" s="71">
        <v>0</v>
      </c>
      <c r="V144" s="1">
        <v>0</v>
      </c>
      <c r="W144" s="1">
        <v>0</v>
      </c>
      <c r="X144" s="1">
        <v>0</v>
      </c>
      <c r="Y144" s="49">
        <v>0</v>
      </c>
      <c r="Z144" s="1">
        <v>0</v>
      </c>
      <c r="AA144" s="1">
        <v>0</v>
      </c>
      <c r="AB144" s="1">
        <v>0</v>
      </c>
      <c r="AC144" s="1">
        <v>0</v>
      </c>
      <c r="AD144" s="1" t="s">
        <v>94</v>
      </c>
      <c r="AE144" s="1">
        <f t="shared" si="74"/>
        <v>0.33999999999999997</v>
      </c>
      <c r="AF144" s="1">
        <f t="shared" si="75"/>
        <v>0.04</v>
      </c>
      <c r="AG144" s="1">
        <f t="shared" si="76"/>
        <v>0.3</v>
      </c>
      <c r="AH144" s="1">
        <f t="shared" si="77"/>
        <v>0</v>
      </c>
      <c r="AI144" s="1">
        <f t="shared" si="78"/>
        <v>0</v>
      </c>
      <c r="AJ144" s="1">
        <f>SUM(AK144:AL144)</f>
        <v>0.04</v>
      </c>
      <c r="AK144" s="1">
        <v>0.04</v>
      </c>
      <c r="AL144" s="1">
        <v>0</v>
      </c>
      <c r="AM144" s="1">
        <v>0</v>
      </c>
      <c r="AN144" s="1">
        <v>0</v>
      </c>
      <c r="AO144" s="1">
        <f t="shared" si="79"/>
        <v>0.3</v>
      </c>
      <c r="AP144" s="1">
        <v>0</v>
      </c>
      <c r="AQ144" s="1">
        <v>0.3</v>
      </c>
      <c r="AR144" s="1">
        <v>0</v>
      </c>
      <c r="AS144" s="1">
        <v>0</v>
      </c>
      <c r="AT144" s="1">
        <f t="shared" si="80"/>
        <v>0</v>
      </c>
      <c r="AU144" s="1">
        <v>0</v>
      </c>
      <c r="AV144" s="1">
        <v>0</v>
      </c>
      <c r="AW144" s="1">
        <v>0</v>
      </c>
      <c r="AX144" s="1">
        <v>0</v>
      </c>
      <c r="AY144" s="1">
        <f t="shared" si="81"/>
        <v>0</v>
      </c>
      <c r="AZ144" s="1">
        <v>0</v>
      </c>
      <c r="BA144" s="1">
        <v>0</v>
      </c>
      <c r="BB144" s="1">
        <v>0</v>
      </c>
      <c r="BC144" s="1">
        <v>0</v>
      </c>
    </row>
    <row r="145" spans="1:55" s="3" customFormat="1" ht="31.5">
      <c r="A145" s="42" t="s">
        <v>280</v>
      </c>
      <c r="B145" s="37" t="s">
        <v>281</v>
      </c>
      <c r="C145" s="42" t="s">
        <v>80</v>
      </c>
      <c r="D145" s="49" t="s">
        <v>94</v>
      </c>
      <c r="E145" s="49" t="s">
        <v>94</v>
      </c>
      <c r="F145" s="49" t="s">
        <v>94</v>
      </c>
      <c r="G145" s="49" t="s">
        <v>94</v>
      </c>
      <c r="H145" s="49" t="s">
        <v>94</v>
      </c>
      <c r="I145" s="49" t="s">
        <v>94</v>
      </c>
      <c r="J145" s="49" t="s">
        <v>94</v>
      </c>
      <c r="K145" s="49" t="s">
        <v>94</v>
      </c>
      <c r="L145" s="49" t="s">
        <v>94</v>
      </c>
      <c r="M145" s="49" t="s">
        <v>94</v>
      </c>
      <c r="N145" s="49" t="s">
        <v>94</v>
      </c>
      <c r="O145" s="49" t="s">
        <v>94</v>
      </c>
      <c r="P145" s="49" t="s">
        <v>94</v>
      </c>
      <c r="Q145" s="49" t="s">
        <v>94</v>
      </c>
      <c r="R145" s="49" t="s">
        <v>94</v>
      </c>
      <c r="S145" s="49" t="s">
        <v>94</v>
      </c>
      <c r="T145" s="49" t="s">
        <v>94</v>
      </c>
      <c r="U145" s="49" t="s">
        <v>94</v>
      </c>
      <c r="V145" s="49" t="s">
        <v>94</v>
      </c>
      <c r="W145" s="49" t="s">
        <v>94</v>
      </c>
      <c r="X145" s="49" t="s">
        <v>94</v>
      </c>
      <c r="Y145" s="49" t="s">
        <v>94</v>
      </c>
      <c r="Z145" s="49" t="s">
        <v>94</v>
      </c>
      <c r="AA145" s="49" t="s">
        <v>94</v>
      </c>
      <c r="AB145" s="49" t="s">
        <v>94</v>
      </c>
      <c r="AC145" s="49" t="s">
        <v>94</v>
      </c>
      <c r="AD145" s="1" t="s">
        <v>94</v>
      </c>
      <c r="AE145" s="49" t="s">
        <v>94</v>
      </c>
      <c r="AF145" s="49" t="s">
        <v>94</v>
      </c>
      <c r="AG145" s="49" t="s">
        <v>94</v>
      </c>
      <c r="AH145" s="49" t="s">
        <v>94</v>
      </c>
      <c r="AI145" s="49" t="s">
        <v>94</v>
      </c>
      <c r="AJ145" s="49" t="s">
        <v>94</v>
      </c>
      <c r="AK145" s="49" t="s">
        <v>94</v>
      </c>
      <c r="AL145" s="49" t="s">
        <v>94</v>
      </c>
      <c r="AM145" s="49" t="s">
        <v>94</v>
      </c>
      <c r="AN145" s="49" t="s">
        <v>94</v>
      </c>
      <c r="AO145" s="49" t="s">
        <v>94</v>
      </c>
      <c r="AP145" s="49" t="s">
        <v>94</v>
      </c>
      <c r="AQ145" s="49" t="s">
        <v>94</v>
      </c>
      <c r="AR145" s="49" t="s">
        <v>94</v>
      </c>
      <c r="AS145" s="49" t="s">
        <v>94</v>
      </c>
      <c r="AT145" s="49" t="s">
        <v>94</v>
      </c>
      <c r="AU145" s="49" t="s">
        <v>94</v>
      </c>
      <c r="AV145" s="49" t="s">
        <v>94</v>
      </c>
      <c r="AW145" s="49" t="s">
        <v>94</v>
      </c>
      <c r="AX145" s="49" t="s">
        <v>94</v>
      </c>
      <c r="AY145" s="49" t="s">
        <v>94</v>
      </c>
      <c r="AZ145" s="49" t="s">
        <v>94</v>
      </c>
      <c r="BA145" s="49" t="s">
        <v>94</v>
      </c>
      <c r="BB145" s="49" t="s">
        <v>94</v>
      </c>
      <c r="BC145" s="49" t="s">
        <v>94</v>
      </c>
    </row>
    <row r="146" spans="1:55" s="3" customFormat="1" ht="31.5">
      <c r="A146" s="2" t="s">
        <v>282</v>
      </c>
      <c r="B146" s="48" t="s">
        <v>283</v>
      </c>
      <c r="C146" s="42" t="s">
        <v>80</v>
      </c>
      <c r="D146" s="49">
        <f>SUM(D147:D159)</f>
        <v>5.2999999999999989</v>
      </c>
      <c r="E146" s="49">
        <f t="shared" ref="E146:BC146" si="98">SUM(E147:E159)</f>
        <v>9.902000000000001</v>
      </c>
      <c r="F146" s="49">
        <f t="shared" si="98"/>
        <v>0</v>
      </c>
      <c r="G146" s="49">
        <f t="shared" si="98"/>
        <v>0</v>
      </c>
      <c r="H146" s="49">
        <f t="shared" si="98"/>
        <v>0</v>
      </c>
      <c r="I146" s="49">
        <f t="shared" si="98"/>
        <v>9.902000000000001</v>
      </c>
      <c r="J146" s="49">
        <f t="shared" si="98"/>
        <v>1.33</v>
      </c>
      <c r="K146" s="49">
        <f t="shared" si="98"/>
        <v>0</v>
      </c>
      <c r="L146" s="49">
        <f t="shared" si="98"/>
        <v>0</v>
      </c>
      <c r="M146" s="49">
        <f t="shared" si="98"/>
        <v>0</v>
      </c>
      <c r="N146" s="49">
        <f t="shared" si="98"/>
        <v>1.33</v>
      </c>
      <c r="O146" s="49">
        <f t="shared" si="98"/>
        <v>2.54</v>
      </c>
      <c r="P146" s="49">
        <f t="shared" si="98"/>
        <v>0</v>
      </c>
      <c r="Q146" s="49">
        <f t="shared" si="98"/>
        <v>0</v>
      </c>
      <c r="R146" s="49">
        <f t="shared" si="98"/>
        <v>0</v>
      </c>
      <c r="S146" s="49">
        <f t="shared" si="98"/>
        <v>2.54</v>
      </c>
      <c r="T146" s="49">
        <f t="shared" si="98"/>
        <v>3.6399999999999997</v>
      </c>
      <c r="U146" s="49">
        <f t="shared" si="98"/>
        <v>0</v>
      </c>
      <c r="V146" s="49">
        <f t="shared" si="98"/>
        <v>0</v>
      </c>
      <c r="W146" s="49">
        <f t="shared" si="98"/>
        <v>0</v>
      </c>
      <c r="X146" s="49">
        <f t="shared" si="98"/>
        <v>3.6399999999999997</v>
      </c>
      <c r="Y146" s="49">
        <f t="shared" si="98"/>
        <v>2.3919999999999995</v>
      </c>
      <c r="Z146" s="49">
        <f t="shared" si="98"/>
        <v>0</v>
      </c>
      <c r="AA146" s="49">
        <f t="shared" si="98"/>
        <v>0</v>
      </c>
      <c r="AB146" s="49">
        <f t="shared" si="98"/>
        <v>0</v>
      </c>
      <c r="AC146" s="49">
        <f t="shared" si="98"/>
        <v>2.3919999999999995</v>
      </c>
      <c r="AD146" s="49">
        <f t="shared" si="98"/>
        <v>22.05899999</v>
      </c>
      <c r="AE146" s="49">
        <f t="shared" si="98"/>
        <v>18.330951819999999</v>
      </c>
      <c r="AF146" s="49">
        <f t="shared" si="98"/>
        <v>0</v>
      </c>
      <c r="AG146" s="49">
        <f t="shared" si="98"/>
        <v>0</v>
      </c>
      <c r="AH146" s="49">
        <f t="shared" si="98"/>
        <v>0</v>
      </c>
      <c r="AI146" s="49">
        <f t="shared" si="98"/>
        <v>18.330951819999999</v>
      </c>
      <c r="AJ146" s="49">
        <f t="shared" si="98"/>
        <v>0.26333332999999998</v>
      </c>
      <c r="AK146" s="49">
        <f t="shared" si="98"/>
        <v>0</v>
      </c>
      <c r="AL146" s="49">
        <f t="shared" si="98"/>
        <v>0</v>
      </c>
      <c r="AM146" s="49">
        <f t="shared" si="98"/>
        <v>0</v>
      </c>
      <c r="AN146" s="49">
        <f t="shared" si="98"/>
        <v>0.26333332999999998</v>
      </c>
      <c r="AO146" s="49">
        <f t="shared" si="98"/>
        <v>4.1183333199999996</v>
      </c>
      <c r="AP146" s="49">
        <f t="shared" si="98"/>
        <v>0</v>
      </c>
      <c r="AQ146" s="49">
        <f t="shared" si="98"/>
        <v>0</v>
      </c>
      <c r="AR146" s="49">
        <f t="shared" si="98"/>
        <v>0</v>
      </c>
      <c r="AS146" s="49">
        <f t="shared" si="98"/>
        <v>4.1183333199999996</v>
      </c>
      <c r="AT146" s="49">
        <f t="shared" si="98"/>
        <v>7.0992851800000008</v>
      </c>
      <c r="AU146" s="49">
        <f t="shared" si="98"/>
        <v>0</v>
      </c>
      <c r="AV146" s="49">
        <f t="shared" si="98"/>
        <v>0</v>
      </c>
      <c r="AW146" s="49">
        <f t="shared" si="98"/>
        <v>0</v>
      </c>
      <c r="AX146" s="49">
        <f t="shared" si="98"/>
        <v>7.0992851800000008</v>
      </c>
      <c r="AY146" s="49">
        <f t="shared" si="98"/>
        <v>6.8499999900000006</v>
      </c>
      <c r="AZ146" s="49">
        <f t="shared" si="98"/>
        <v>0</v>
      </c>
      <c r="BA146" s="49">
        <f t="shared" si="98"/>
        <v>0</v>
      </c>
      <c r="BB146" s="49">
        <f t="shared" si="98"/>
        <v>0</v>
      </c>
      <c r="BC146" s="49">
        <f t="shared" si="98"/>
        <v>6.8499999900000006</v>
      </c>
    </row>
    <row r="147" spans="1:55" s="3" customFormat="1">
      <c r="A147" s="2" t="s">
        <v>284</v>
      </c>
      <c r="B147" s="44" t="s">
        <v>301</v>
      </c>
      <c r="C147" s="44" t="s">
        <v>302</v>
      </c>
      <c r="D147" s="1">
        <v>0.1</v>
      </c>
      <c r="E147" s="1">
        <f t="shared" ref="E147:I158" si="99">J147+O147+T147+Y147</f>
        <v>0.36799999999999999</v>
      </c>
      <c r="F147" s="1">
        <f t="shared" si="99"/>
        <v>0</v>
      </c>
      <c r="G147" s="1">
        <f t="shared" si="99"/>
        <v>0</v>
      </c>
      <c r="H147" s="1">
        <f t="shared" si="99"/>
        <v>0</v>
      </c>
      <c r="I147" s="1">
        <f t="shared" si="99"/>
        <v>0.36799999999999999</v>
      </c>
      <c r="J147" s="49">
        <f>SUM(K147:N147)</f>
        <v>0</v>
      </c>
      <c r="K147" s="1">
        <v>0</v>
      </c>
      <c r="L147" s="1">
        <v>0</v>
      </c>
      <c r="M147" s="1">
        <v>0</v>
      </c>
      <c r="N147" s="1">
        <v>0</v>
      </c>
      <c r="O147" s="1">
        <f>SUM(P147:S147)</f>
        <v>7.0000000000000007E-2</v>
      </c>
      <c r="P147" s="1">
        <v>0</v>
      </c>
      <c r="Q147" s="1">
        <v>0</v>
      </c>
      <c r="R147" s="1">
        <v>0</v>
      </c>
      <c r="S147" s="1">
        <v>7.0000000000000007E-2</v>
      </c>
      <c r="T147" s="1">
        <f>SUM(U147:X147)</f>
        <v>0.15</v>
      </c>
      <c r="U147" s="1">
        <v>0</v>
      </c>
      <c r="V147" s="1">
        <v>0</v>
      </c>
      <c r="W147" s="1">
        <v>0</v>
      </c>
      <c r="X147" s="1">
        <v>0.15</v>
      </c>
      <c r="Y147" s="1">
        <f t="shared" ref="Y147:Y152" si="100">SUM(Z147:AC147)</f>
        <v>0.14799999999999999</v>
      </c>
      <c r="Z147" s="1">
        <v>0</v>
      </c>
      <c r="AA147" s="1">
        <v>0</v>
      </c>
      <c r="AB147" s="1">
        <v>0</v>
      </c>
      <c r="AC147" s="1">
        <v>0.14799999999999999</v>
      </c>
      <c r="AD147" s="1">
        <v>1.0295833299999999</v>
      </c>
      <c r="AE147" s="1">
        <f t="shared" ref="AE147:AI158" si="101">AJ147+AO147+AT147+AY147</f>
        <v>1.0295833299999999</v>
      </c>
      <c r="AF147" s="1">
        <f t="shared" si="101"/>
        <v>0</v>
      </c>
      <c r="AG147" s="1">
        <f t="shared" si="101"/>
        <v>0</v>
      </c>
      <c r="AH147" s="1">
        <f t="shared" si="101"/>
        <v>0</v>
      </c>
      <c r="AI147" s="1">
        <f t="shared" si="101"/>
        <v>1.0295833299999999</v>
      </c>
      <c r="AJ147" s="1">
        <f t="shared" ref="AJ147:AJ159" si="102">SUM(AK147:AN147)</f>
        <v>0</v>
      </c>
      <c r="AK147" s="1">
        <v>0</v>
      </c>
      <c r="AL147" s="1">
        <v>0</v>
      </c>
      <c r="AM147" s="1">
        <v>0</v>
      </c>
      <c r="AN147" s="1">
        <v>0</v>
      </c>
      <c r="AO147" s="1">
        <f t="shared" ref="AO147:AO153" si="103">SUM(AP147:AS147)</f>
        <v>1.0295833299999999</v>
      </c>
      <c r="AP147" s="1">
        <v>0</v>
      </c>
      <c r="AQ147" s="1">
        <v>0</v>
      </c>
      <c r="AR147" s="1">
        <v>0</v>
      </c>
      <c r="AS147" s="1">
        <v>1.0295833299999999</v>
      </c>
      <c r="AT147" s="1">
        <f>SUM(AU147:AX147)</f>
        <v>0</v>
      </c>
      <c r="AU147" s="1">
        <v>0</v>
      </c>
      <c r="AV147" s="1">
        <v>0</v>
      </c>
      <c r="AW147" s="1">
        <v>0</v>
      </c>
      <c r="AX147" s="1">
        <v>0</v>
      </c>
      <c r="AY147" s="1">
        <f>SUM(AZ147:BC147)</f>
        <v>0</v>
      </c>
      <c r="AZ147" s="1">
        <v>0</v>
      </c>
      <c r="BA147" s="1">
        <v>0</v>
      </c>
      <c r="BB147" s="1">
        <v>0</v>
      </c>
      <c r="BC147" s="1">
        <v>0</v>
      </c>
    </row>
    <row r="148" spans="1:55" s="3" customFormat="1">
      <c r="A148" s="2" t="s">
        <v>287</v>
      </c>
      <c r="B148" s="41" t="s">
        <v>461</v>
      </c>
      <c r="C148" s="26" t="s">
        <v>462</v>
      </c>
      <c r="D148" s="1">
        <v>1.49</v>
      </c>
      <c r="E148" s="1">
        <f t="shared" si="99"/>
        <v>0</v>
      </c>
      <c r="F148" s="1">
        <f t="shared" si="99"/>
        <v>0</v>
      </c>
      <c r="G148" s="1">
        <f t="shared" si="99"/>
        <v>0</v>
      </c>
      <c r="H148" s="1">
        <f t="shared" si="99"/>
        <v>0</v>
      </c>
      <c r="I148" s="1">
        <f t="shared" si="99"/>
        <v>0</v>
      </c>
      <c r="J148" s="49">
        <f t="shared" ref="J148:J158" si="104">SUM(K148:N148)</f>
        <v>0</v>
      </c>
      <c r="K148" s="1">
        <v>0</v>
      </c>
      <c r="L148" s="1">
        <v>0</v>
      </c>
      <c r="M148" s="1">
        <v>0</v>
      </c>
      <c r="N148" s="1">
        <v>0</v>
      </c>
      <c r="O148" s="1">
        <f t="shared" ref="O148:O153" si="105">SUM(P148:S148)</f>
        <v>0</v>
      </c>
      <c r="P148" s="1">
        <v>0</v>
      </c>
      <c r="Q148" s="1">
        <v>0</v>
      </c>
      <c r="R148" s="1">
        <v>0</v>
      </c>
      <c r="S148" s="1">
        <v>0</v>
      </c>
      <c r="T148" s="1">
        <f t="shared" ref="T148:T158" si="106">SUM(U148:X148)</f>
        <v>0</v>
      </c>
      <c r="U148" s="1">
        <v>0</v>
      </c>
      <c r="V148" s="1">
        <v>0</v>
      </c>
      <c r="W148" s="1">
        <v>0</v>
      </c>
      <c r="X148" s="1">
        <v>0</v>
      </c>
      <c r="Y148" s="1">
        <f t="shared" si="100"/>
        <v>0</v>
      </c>
      <c r="Z148" s="1">
        <v>0</v>
      </c>
      <c r="AA148" s="1">
        <v>0</v>
      </c>
      <c r="AB148" s="1">
        <v>0</v>
      </c>
      <c r="AC148" s="1">
        <v>0</v>
      </c>
      <c r="AD148" s="1">
        <v>1.244</v>
      </c>
      <c r="AE148" s="1">
        <f t="shared" si="101"/>
        <v>0</v>
      </c>
      <c r="AF148" s="1">
        <f t="shared" si="101"/>
        <v>0</v>
      </c>
      <c r="AG148" s="1">
        <f t="shared" si="101"/>
        <v>0</v>
      </c>
      <c r="AH148" s="1">
        <f t="shared" si="101"/>
        <v>0</v>
      </c>
      <c r="AI148" s="1">
        <f t="shared" si="101"/>
        <v>0</v>
      </c>
      <c r="AJ148" s="1">
        <f t="shared" si="102"/>
        <v>0</v>
      </c>
      <c r="AK148" s="1">
        <v>0</v>
      </c>
      <c r="AL148" s="1">
        <v>0</v>
      </c>
      <c r="AM148" s="1">
        <v>0</v>
      </c>
      <c r="AN148" s="1">
        <v>0</v>
      </c>
      <c r="AO148" s="1">
        <f t="shared" si="103"/>
        <v>0</v>
      </c>
      <c r="AP148" s="1">
        <v>0</v>
      </c>
      <c r="AQ148" s="1">
        <v>0</v>
      </c>
      <c r="AR148" s="1">
        <v>0</v>
      </c>
      <c r="AS148" s="1">
        <v>0</v>
      </c>
      <c r="AT148" s="1">
        <f t="shared" ref="AT148:AT158" si="107">SUM(AU148:AX148)</f>
        <v>0</v>
      </c>
      <c r="AU148" s="1">
        <v>0</v>
      </c>
      <c r="AV148" s="1">
        <v>0</v>
      </c>
      <c r="AW148" s="1">
        <v>0</v>
      </c>
      <c r="AX148" s="1">
        <v>0</v>
      </c>
      <c r="AY148" s="1">
        <f t="shared" ref="AY148:AY159" si="108">SUM(AZ148:BC148)</f>
        <v>0</v>
      </c>
      <c r="AZ148" s="1">
        <v>0</v>
      </c>
      <c r="BA148" s="1">
        <v>0</v>
      </c>
      <c r="BB148" s="1">
        <v>0</v>
      </c>
      <c r="BC148" s="1">
        <v>0</v>
      </c>
    </row>
    <row r="149" spans="1:55" s="3" customFormat="1">
      <c r="A149" s="2" t="s">
        <v>290</v>
      </c>
      <c r="B149" s="44" t="s">
        <v>301</v>
      </c>
      <c r="C149" s="44" t="s">
        <v>304</v>
      </c>
      <c r="D149" s="1">
        <v>0.1</v>
      </c>
      <c r="E149" s="1">
        <f t="shared" si="99"/>
        <v>0.36799999999999999</v>
      </c>
      <c r="F149" s="1">
        <f t="shared" si="99"/>
        <v>0</v>
      </c>
      <c r="G149" s="1">
        <f t="shared" si="99"/>
        <v>0</v>
      </c>
      <c r="H149" s="1">
        <f t="shared" si="99"/>
        <v>0</v>
      </c>
      <c r="I149" s="1">
        <f t="shared" si="99"/>
        <v>0.36799999999999999</v>
      </c>
      <c r="J149" s="49">
        <f t="shared" si="104"/>
        <v>0</v>
      </c>
      <c r="K149" s="1">
        <v>0</v>
      </c>
      <c r="L149" s="1">
        <v>0</v>
      </c>
      <c r="M149" s="1">
        <v>0</v>
      </c>
      <c r="N149" s="1">
        <v>0</v>
      </c>
      <c r="O149" s="1">
        <f t="shared" si="105"/>
        <v>7.0000000000000007E-2</v>
      </c>
      <c r="P149" s="1">
        <v>0</v>
      </c>
      <c r="Q149" s="1">
        <v>0</v>
      </c>
      <c r="R149" s="1">
        <v>0</v>
      </c>
      <c r="S149" s="1">
        <v>7.0000000000000007E-2</v>
      </c>
      <c r="T149" s="1">
        <f t="shared" si="106"/>
        <v>0.15</v>
      </c>
      <c r="U149" s="1">
        <v>0</v>
      </c>
      <c r="V149" s="1">
        <v>0</v>
      </c>
      <c r="W149" s="1">
        <v>0</v>
      </c>
      <c r="X149" s="1">
        <v>0.15</v>
      </c>
      <c r="Y149" s="1">
        <f t="shared" si="100"/>
        <v>0.14799999999999999</v>
      </c>
      <c r="Z149" s="1">
        <v>0</v>
      </c>
      <c r="AA149" s="1">
        <v>0</v>
      </c>
      <c r="AB149" s="1">
        <v>0</v>
      </c>
      <c r="AC149" s="1">
        <v>0.14799999999999999</v>
      </c>
      <c r="AD149" s="1">
        <v>1.0295833299999999</v>
      </c>
      <c r="AE149" s="1">
        <f t="shared" si="101"/>
        <v>1.0295833299999999</v>
      </c>
      <c r="AF149" s="1">
        <f t="shared" si="101"/>
        <v>0</v>
      </c>
      <c r="AG149" s="1">
        <f t="shared" si="101"/>
        <v>0</v>
      </c>
      <c r="AH149" s="1">
        <f t="shared" si="101"/>
        <v>0</v>
      </c>
      <c r="AI149" s="1">
        <f t="shared" si="101"/>
        <v>1.0295833299999999</v>
      </c>
      <c r="AJ149" s="1">
        <f t="shared" si="102"/>
        <v>0</v>
      </c>
      <c r="AK149" s="1">
        <v>0</v>
      </c>
      <c r="AL149" s="1">
        <v>0</v>
      </c>
      <c r="AM149" s="1">
        <v>0</v>
      </c>
      <c r="AN149" s="1">
        <v>0</v>
      </c>
      <c r="AO149" s="1">
        <f t="shared" si="103"/>
        <v>1.0295833299999999</v>
      </c>
      <c r="AP149" s="1">
        <v>0</v>
      </c>
      <c r="AQ149" s="1">
        <v>0</v>
      </c>
      <c r="AR149" s="1">
        <v>0</v>
      </c>
      <c r="AS149" s="1">
        <v>1.0295833299999999</v>
      </c>
      <c r="AT149" s="1">
        <f t="shared" si="107"/>
        <v>0</v>
      </c>
      <c r="AU149" s="1">
        <v>0</v>
      </c>
      <c r="AV149" s="1">
        <v>0</v>
      </c>
      <c r="AW149" s="1">
        <v>0</v>
      </c>
      <c r="AX149" s="1">
        <v>0</v>
      </c>
      <c r="AY149" s="1">
        <f t="shared" si="108"/>
        <v>0</v>
      </c>
      <c r="AZ149" s="1">
        <v>0</v>
      </c>
      <c r="BA149" s="1">
        <v>0</v>
      </c>
      <c r="BB149" s="1">
        <v>0</v>
      </c>
      <c r="BC149" s="1">
        <v>0</v>
      </c>
    </row>
    <row r="150" spans="1:55" s="3" customFormat="1">
      <c r="A150" s="2" t="s">
        <v>291</v>
      </c>
      <c r="B150" s="76" t="s">
        <v>285</v>
      </c>
      <c r="C150" s="26" t="s">
        <v>286</v>
      </c>
      <c r="D150" s="1">
        <v>0.68</v>
      </c>
      <c r="E150" s="1">
        <f t="shared" si="99"/>
        <v>2.36</v>
      </c>
      <c r="F150" s="1">
        <f t="shared" si="99"/>
        <v>0</v>
      </c>
      <c r="G150" s="1">
        <f t="shared" si="99"/>
        <v>0</v>
      </c>
      <c r="H150" s="1">
        <f t="shared" si="99"/>
        <v>0</v>
      </c>
      <c r="I150" s="1">
        <f t="shared" si="99"/>
        <v>2.36</v>
      </c>
      <c r="J150" s="49">
        <f t="shared" si="104"/>
        <v>0.59</v>
      </c>
      <c r="K150" s="1">
        <v>0</v>
      </c>
      <c r="L150" s="1">
        <v>0</v>
      </c>
      <c r="M150" s="1">
        <v>0</v>
      </c>
      <c r="N150" s="1">
        <v>0.59</v>
      </c>
      <c r="O150" s="1">
        <f t="shared" si="105"/>
        <v>0.59</v>
      </c>
      <c r="P150" s="1">
        <v>0</v>
      </c>
      <c r="Q150" s="1">
        <v>0</v>
      </c>
      <c r="R150" s="1">
        <v>0</v>
      </c>
      <c r="S150" s="1">
        <v>0.59</v>
      </c>
      <c r="T150" s="1">
        <f t="shared" si="106"/>
        <v>0.59</v>
      </c>
      <c r="U150" s="1">
        <v>0</v>
      </c>
      <c r="V150" s="1">
        <v>0</v>
      </c>
      <c r="W150" s="1">
        <v>0</v>
      </c>
      <c r="X150" s="1">
        <v>0.59</v>
      </c>
      <c r="Y150" s="1">
        <f t="shared" si="100"/>
        <v>0.59</v>
      </c>
      <c r="Z150" s="1">
        <v>0</v>
      </c>
      <c r="AA150" s="1">
        <v>0</v>
      </c>
      <c r="AB150" s="1">
        <v>0</v>
      </c>
      <c r="AC150" s="1">
        <v>0.59</v>
      </c>
      <c r="AD150" s="1">
        <v>5.39</v>
      </c>
      <c r="AE150" s="1">
        <f t="shared" si="101"/>
        <v>5.3916666600000003</v>
      </c>
      <c r="AF150" s="1">
        <f t="shared" si="101"/>
        <v>0</v>
      </c>
      <c r="AG150" s="1">
        <f t="shared" si="101"/>
        <v>0</v>
      </c>
      <c r="AH150" s="1">
        <f t="shared" si="101"/>
        <v>0</v>
      </c>
      <c r="AI150" s="1">
        <f t="shared" si="101"/>
        <v>5.3916666600000003</v>
      </c>
      <c r="AJ150" s="1">
        <f t="shared" si="102"/>
        <v>0</v>
      </c>
      <c r="AK150" s="1">
        <v>0</v>
      </c>
      <c r="AL150" s="1">
        <v>0</v>
      </c>
      <c r="AM150" s="1">
        <v>0</v>
      </c>
      <c r="AN150" s="1">
        <v>0</v>
      </c>
      <c r="AO150" s="1">
        <f t="shared" si="103"/>
        <v>0</v>
      </c>
      <c r="AP150" s="1">
        <v>0</v>
      </c>
      <c r="AQ150" s="1">
        <v>0</v>
      </c>
      <c r="AR150" s="1">
        <v>0</v>
      </c>
      <c r="AS150" s="1">
        <v>0</v>
      </c>
      <c r="AT150" s="1">
        <f t="shared" si="107"/>
        <v>0</v>
      </c>
      <c r="AU150" s="1">
        <v>0</v>
      </c>
      <c r="AV150" s="1">
        <v>0</v>
      </c>
      <c r="AW150" s="1">
        <v>0</v>
      </c>
      <c r="AX150" s="1">
        <v>0</v>
      </c>
      <c r="AY150" s="1">
        <f t="shared" si="108"/>
        <v>5.3916666600000003</v>
      </c>
      <c r="AZ150" s="1">
        <v>0</v>
      </c>
      <c r="BA150" s="1">
        <v>0</v>
      </c>
      <c r="BB150" s="1">
        <v>0</v>
      </c>
      <c r="BC150" s="1">
        <v>5.3916666600000003</v>
      </c>
    </row>
    <row r="151" spans="1:55" s="3" customFormat="1">
      <c r="A151" s="2" t="s">
        <v>294</v>
      </c>
      <c r="B151" s="52" t="s">
        <v>295</v>
      </c>
      <c r="C151" s="35" t="s">
        <v>296</v>
      </c>
      <c r="D151" s="1">
        <v>0.72</v>
      </c>
      <c r="E151" s="1">
        <f>J151+O151+T151+Y151</f>
        <v>0.72</v>
      </c>
      <c r="F151" s="1">
        <f>K151+P151+U151+Z151</f>
        <v>0</v>
      </c>
      <c r="G151" s="1">
        <f>L151+Q151+V151+AA151</f>
        <v>0</v>
      </c>
      <c r="H151" s="1">
        <f>M151+R151+W151+AB151</f>
        <v>0</v>
      </c>
      <c r="I151" s="1">
        <f>N151+S151+X151+AC151</f>
        <v>0.72</v>
      </c>
      <c r="J151" s="49">
        <f>SUM(K151:N151)</f>
        <v>0.18</v>
      </c>
      <c r="K151" s="1">
        <v>0</v>
      </c>
      <c r="L151" s="1">
        <v>0</v>
      </c>
      <c r="M151" s="1">
        <v>0</v>
      </c>
      <c r="N151" s="1">
        <v>0.18</v>
      </c>
      <c r="O151" s="1">
        <f>SUM(P151:S151)</f>
        <v>0.18</v>
      </c>
      <c r="P151" s="1">
        <v>0</v>
      </c>
      <c r="Q151" s="1">
        <v>0</v>
      </c>
      <c r="R151" s="1">
        <v>0</v>
      </c>
      <c r="S151" s="1">
        <v>0.18</v>
      </c>
      <c r="T151" s="1">
        <f t="shared" si="106"/>
        <v>0.18</v>
      </c>
      <c r="U151" s="1">
        <v>0</v>
      </c>
      <c r="V151" s="1">
        <v>0</v>
      </c>
      <c r="W151" s="1">
        <v>0</v>
      </c>
      <c r="X151" s="1">
        <v>0.18</v>
      </c>
      <c r="Y151" s="1">
        <f t="shared" si="100"/>
        <v>0.18</v>
      </c>
      <c r="Z151" s="1">
        <v>0</v>
      </c>
      <c r="AA151" s="1">
        <v>0</v>
      </c>
      <c r="AB151" s="1">
        <v>0</v>
      </c>
      <c r="AC151" s="1">
        <v>0.18</v>
      </c>
      <c r="AD151" s="1">
        <v>1.46</v>
      </c>
      <c r="AE151" s="1">
        <f>AJ151+AO151+AT151+AY151</f>
        <v>1.4583333300000001</v>
      </c>
      <c r="AF151" s="1">
        <f>AK151+AP151+AU151+AZ151</f>
        <v>0</v>
      </c>
      <c r="AG151" s="1">
        <f>AL151+AQ151+AV151+BA151</f>
        <v>0</v>
      </c>
      <c r="AH151" s="1">
        <f>AM151+AR151+AW151+BB151</f>
        <v>0</v>
      </c>
      <c r="AI151" s="1">
        <f>AN151+AS151+AX151+BC151</f>
        <v>1.4583333300000001</v>
      </c>
      <c r="AJ151" s="1">
        <f t="shared" si="102"/>
        <v>0</v>
      </c>
      <c r="AK151" s="1">
        <v>0</v>
      </c>
      <c r="AL151" s="1">
        <v>0</v>
      </c>
      <c r="AM151" s="1">
        <v>0</v>
      </c>
      <c r="AN151" s="1">
        <v>0</v>
      </c>
      <c r="AO151" s="1">
        <f>SUM(AP151:AS151)</f>
        <v>0</v>
      </c>
      <c r="AP151" s="1">
        <v>0</v>
      </c>
      <c r="AQ151" s="1">
        <v>0</v>
      </c>
      <c r="AR151" s="1">
        <v>0</v>
      </c>
      <c r="AS151" s="1">
        <v>0</v>
      </c>
      <c r="AT151" s="1">
        <f t="shared" si="107"/>
        <v>0</v>
      </c>
      <c r="AU151" s="1">
        <v>0</v>
      </c>
      <c r="AV151" s="1">
        <v>0</v>
      </c>
      <c r="AW151" s="1">
        <v>0</v>
      </c>
      <c r="AX151" s="1">
        <v>0</v>
      </c>
      <c r="AY151" s="1">
        <f t="shared" si="108"/>
        <v>1.4583333300000001</v>
      </c>
      <c r="AZ151" s="1">
        <v>0</v>
      </c>
      <c r="BA151" s="1">
        <v>0</v>
      </c>
      <c r="BB151" s="1">
        <v>0</v>
      </c>
      <c r="BC151" s="1">
        <v>1.4583333300000001</v>
      </c>
    </row>
    <row r="152" spans="1:55" s="3" customFormat="1">
      <c r="A152" s="2" t="s">
        <v>297</v>
      </c>
      <c r="B152" s="76" t="s">
        <v>288</v>
      </c>
      <c r="C152" s="26" t="s">
        <v>289</v>
      </c>
      <c r="D152" s="1">
        <v>0.72</v>
      </c>
      <c r="E152" s="1">
        <f t="shared" si="99"/>
        <v>0.72</v>
      </c>
      <c r="F152" s="1">
        <f t="shared" si="99"/>
        <v>0</v>
      </c>
      <c r="G152" s="1">
        <f t="shared" si="99"/>
        <v>0</v>
      </c>
      <c r="H152" s="1">
        <f t="shared" si="99"/>
        <v>0</v>
      </c>
      <c r="I152" s="1">
        <f t="shared" si="99"/>
        <v>0.72</v>
      </c>
      <c r="J152" s="49">
        <f t="shared" si="104"/>
        <v>0.24</v>
      </c>
      <c r="K152" s="1">
        <v>0</v>
      </c>
      <c r="L152" s="1">
        <v>0</v>
      </c>
      <c r="M152" s="1">
        <v>0</v>
      </c>
      <c r="N152" s="1">
        <v>0.24</v>
      </c>
      <c r="O152" s="1">
        <f t="shared" si="105"/>
        <v>0.24</v>
      </c>
      <c r="P152" s="1">
        <v>0</v>
      </c>
      <c r="Q152" s="1">
        <v>0</v>
      </c>
      <c r="R152" s="1">
        <v>0</v>
      </c>
      <c r="S152" s="1">
        <v>0.24</v>
      </c>
      <c r="T152" s="1">
        <f t="shared" si="106"/>
        <v>0.24</v>
      </c>
      <c r="U152" s="1">
        <v>0</v>
      </c>
      <c r="V152" s="1">
        <v>0</v>
      </c>
      <c r="W152" s="1">
        <v>0</v>
      </c>
      <c r="X152" s="1">
        <v>0.24</v>
      </c>
      <c r="Y152" s="1">
        <f t="shared" si="100"/>
        <v>0</v>
      </c>
      <c r="Z152" s="1">
        <v>0</v>
      </c>
      <c r="AA152" s="1">
        <v>0</v>
      </c>
      <c r="AB152" s="1">
        <v>0</v>
      </c>
      <c r="AC152" s="1">
        <v>0</v>
      </c>
      <c r="AD152" s="1">
        <v>1.5583333399999999</v>
      </c>
      <c r="AE152" s="1">
        <f t="shared" si="101"/>
        <v>1.5583333399999999</v>
      </c>
      <c r="AF152" s="1">
        <f t="shared" si="101"/>
        <v>0</v>
      </c>
      <c r="AG152" s="1">
        <f t="shared" si="101"/>
        <v>0</v>
      </c>
      <c r="AH152" s="1">
        <f t="shared" si="101"/>
        <v>0</v>
      </c>
      <c r="AI152" s="1">
        <f t="shared" si="101"/>
        <v>1.5583333399999999</v>
      </c>
      <c r="AJ152" s="1">
        <f t="shared" si="102"/>
        <v>0</v>
      </c>
      <c r="AK152" s="1">
        <v>0</v>
      </c>
      <c r="AL152" s="1">
        <v>0</v>
      </c>
      <c r="AM152" s="1">
        <v>0</v>
      </c>
      <c r="AN152" s="1">
        <v>0</v>
      </c>
      <c r="AO152" s="1">
        <f t="shared" si="103"/>
        <v>0</v>
      </c>
      <c r="AP152" s="1">
        <v>0</v>
      </c>
      <c r="AQ152" s="1">
        <v>0</v>
      </c>
      <c r="AR152" s="1">
        <v>0</v>
      </c>
      <c r="AS152" s="1">
        <v>0</v>
      </c>
      <c r="AT152" s="1">
        <f t="shared" si="107"/>
        <v>1.5583333399999999</v>
      </c>
      <c r="AU152" s="1">
        <v>0</v>
      </c>
      <c r="AV152" s="1">
        <v>0</v>
      </c>
      <c r="AW152" s="1">
        <v>0</v>
      </c>
      <c r="AX152" s="1">
        <v>1.5583333399999999</v>
      </c>
      <c r="AY152" s="1">
        <f t="shared" si="108"/>
        <v>0</v>
      </c>
      <c r="AZ152" s="1">
        <v>0</v>
      </c>
      <c r="BA152" s="1">
        <v>0</v>
      </c>
      <c r="BB152" s="1">
        <v>0</v>
      </c>
      <c r="BC152" s="1">
        <v>0</v>
      </c>
    </row>
    <row r="153" spans="1:55" s="3" customFormat="1">
      <c r="A153" s="2" t="s">
        <v>300</v>
      </c>
      <c r="B153" s="44" t="s">
        <v>301</v>
      </c>
      <c r="C153" s="44" t="s">
        <v>306</v>
      </c>
      <c r="D153" s="1">
        <v>0.1</v>
      </c>
      <c r="E153" s="1">
        <f t="shared" si="99"/>
        <v>0.36799999999999999</v>
      </c>
      <c r="F153" s="1">
        <f t="shared" si="99"/>
        <v>0</v>
      </c>
      <c r="G153" s="1">
        <f t="shared" si="99"/>
        <v>0</v>
      </c>
      <c r="H153" s="1">
        <f t="shared" si="99"/>
        <v>0</v>
      </c>
      <c r="I153" s="1">
        <f t="shared" si="99"/>
        <v>0.36799999999999999</v>
      </c>
      <c r="J153" s="49">
        <f t="shared" si="104"/>
        <v>0</v>
      </c>
      <c r="K153" s="1">
        <v>0</v>
      </c>
      <c r="L153" s="1">
        <v>0</v>
      </c>
      <c r="M153" s="1">
        <v>0</v>
      </c>
      <c r="N153" s="1">
        <v>0</v>
      </c>
      <c r="O153" s="1">
        <f t="shared" si="105"/>
        <v>7.0000000000000007E-2</v>
      </c>
      <c r="P153" s="1">
        <v>0</v>
      </c>
      <c r="Q153" s="1">
        <v>0</v>
      </c>
      <c r="R153" s="1">
        <v>0</v>
      </c>
      <c r="S153" s="1">
        <v>7.0000000000000007E-2</v>
      </c>
      <c r="T153" s="1">
        <f t="shared" si="106"/>
        <v>0.15</v>
      </c>
      <c r="U153" s="1">
        <v>0</v>
      </c>
      <c r="V153" s="1">
        <v>0</v>
      </c>
      <c r="W153" s="1">
        <v>0</v>
      </c>
      <c r="X153" s="1">
        <v>0.15</v>
      </c>
      <c r="Y153" s="1">
        <f t="shared" ref="Y153:Y158" si="109">SUM(Z153:AC153)</f>
        <v>0.14799999999999999</v>
      </c>
      <c r="Z153" s="1">
        <v>0</v>
      </c>
      <c r="AA153" s="1">
        <v>0</v>
      </c>
      <c r="AB153" s="1">
        <v>0</v>
      </c>
      <c r="AC153" s="1">
        <v>0.14799999999999999</v>
      </c>
      <c r="AD153" s="1">
        <v>1.0295833299999999</v>
      </c>
      <c r="AE153" s="1">
        <f t="shared" si="101"/>
        <v>1.0295833299999999</v>
      </c>
      <c r="AF153" s="1">
        <f t="shared" si="101"/>
        <v>0</v>
      </c>
      <c r="AG153" s="1">
        <f t="shared" si="101"/>
        <v>0</v>
      </c>
      <c r="AH153" s="1">
        <f t="shared" si="101"/>
        <v>0</v>
      </c>
      <c r="AI153" s="1">
        <f t="shared" si="101"/>
        <v>1.0295833299999999</v>
      </c>
      <c r="AJ153" s="1">
        <f t="shared" si="102"/>
        <v>0</v>
      </c>
      <c r="AK153" s="1">
        <v>0</v>
      </c>
      <c r="AL153" s="1">
        <v>0</v>
      </c>
      <c r="AM153" s="1">
        <v>0</v>
      </c>
      <c r="AN153" s="1">
        <v>0</v>
      </c>
      <c r="AO153" s="1">
        <f t="shared" si="103"/>
        <v>1.0295833299999999</v>
      </c>
      <c r="AP153" s="1">
        <v>0</v>
      </c>
      <c r="AQ153" s="1">
        <v>0</v>
      </c>
      <c r="AR153" s="1">
        <v>0</v>
      </c>
      <c r="AS153" s="1">
        <v>1.0295833299999999</v>
      </c>
      <c r="AT153" s="1">
        <f t="shared" si="107"/>
        <v>0</v>
      </c>
      <c r="AU153" s="1">
        <v>0</v>
      </c>
      <c r="AV153" s="1">
        <v>0</v>
      </c>
      <c r="AW153" s="1">
        <v>0</v>
      </c>
      <c r="AX153" s="1">
        <v>0</v>
      </c>
      <c r="AY153" s="1">
        <f t="shared" si="108"/>
        <v>0</v>
      </c>
      <c r="AZ153" s="1">
        <v>0</v>
      </c>
      <c r="BA153" s="1">
        <v>0</v>
      </c>
      <c r="BB153" s="1">
        <v>0</v>
      </c>
      <c r="BC153" s="1">
        <v>0</v>
      </c>
    </row>
    <row r="154" spans="1:55" s="3" customFormat="1">
      <c r="A154" s="2" t="s">
        <v>303</v>
      </c>
      <c r="B154" s="44" t="s">
        <v>301</v>
      </c>
      <c r="C154" s="44" t="s">
        <v>308</v>
      </c>
      <c r="D154" s="1">
        <v>0.1</v>
      </c>
      <c r="E154" s="1">
        <f t="shared" si="99"/>
        <v>0.36799999999999999</v>
      </c>
      <c r="F154" s="1">
        <f t="shared" si="99"/>
        <v>0</v>
      </c>
      <c r="G154" s="1">
        <f t="shared" si="99"/>
        <v>0</v>
      </c>
      <c r="H154" s="1">
        <f t="shared" si="99"/>
        <v>0</v>
      </c>
      <c r="I154" s="1">
        <f t="shared" si="99"/>
        <v>0.36799999999999999</v>
      </c>
      <c r="J154" s="49">
        <f t="shared" si="104"/>
        <v>0</v>
      </c>
      <c r="K154" s="1">
        <v>0</v>
      </c>
      <c r="L154" s="1">
        <v>0</v>
      </c>
      <c r="M154" s="1">
        <v>0</v>
      </c>
      <c r="N154" s="1">
        <v>0</v>
      </c>
      <c r="O154" s="1">
        <f t="shared" ref="O154:O159" si="110">SUM(P154:S154)</f>
        <v>7.0000000000000007E-2</v>
      </c>
      <c r="P154" s="1">
        <v>0</v>
      </c>
      <c r="Q154" s="1">
        <v>0</v>
      </c>
      <c r="R154" s="1">
        <v>0</v>
      </c>
      <c r="S154" s="1">
        <v>7.0000000000000007E-2</v>
      </c>
      <c r="T154" s="1">
        <f t="shared" si="106"/>
        <v>0.15</v>
      </c>
      <c r="U154" s="1">
        <v>0</v>
      </c>
      <c r="V154" s="1">
        <v>0</v>
      </c>
      <c r="W154" s="1">
        <v>0</v>
      </c>
      <c r="X154" s="1">
        <v>0.15</v>
      </c>
      <c r="Y154" s="1">
        <f t="shared" si="109"/>
        <v>0.14799999999999999</v>
      </c>
      <c r="Z154" s="1">
        <v>0</v>
      </c>
      <c r="AA154" s="1">
        <v>0</v>
      </c>
      <c r="AB154" s="1">
        <v>0</v>
      </c>
      <c r="AC154" s="1">
        <v>0.14799999999999999</v>
      </c>
      <c r="AD154" s="1">
        <v>1.0295833299999999</v>
      </c>
      <c r="AE154" s="1">
        <f t="shared" si="101"/>
        <v>1.0295833299999999</v>
      </c>
      <c r="AF154" s="1">
        <f t="shared" si="101"/>
        <v>0</v>
      </c>
      <c r="AG154" s="1">
        <f t="shared" si="101"/>
        <v>0</v>
      </c>
      <c r="AH154" s="1">
        <f t="shared" si="101"/>
        <v>0</v>
      </c>
      <c r="AI154" s="1">
        <f t="shared" si="101"/>
        <v>1.0295833299999999</v>
      </c>
      <c r="AJ154" s="1">
        <f t="shared" si="102"/>
        <v>0</v>
      </c>
      <c r="AK154" s="1">
        <v>0</v>
      </c>
      <c r="AL154" s="1">
        <v>0</v>
      </c>
      <c r="AM154" s="1">
        <v>0</v>
      </c>
      <c r="AN154" s="1">
        <v>0</v>
      </c>
      <c r="AO154" s="1">
        <f t="shared" ref="AO154:AO159" si="111">SUM(AP154:AS154)</f>
        <v>1.0295833299999999</v>
      </c>
      <c r="AP154" s="1">
        <v>0</v>
      </c>
      <c r="AQ154" s="1">
        <v>0</v>
      </c>
      <c r="AR154" s="1">
        <v>0</v>
      </c>
      <c r="AS154" s="1">
        <v>1.0295833299999999</v>
      </c>
      <c r="AT154" s="1">
        <f t="shared" si="107"/>
        <v>0</v>
      </c>
      <c r="AU154" s="1">
        <v>0</v>
      </c>
      <c r="AV154" s="1">
        <v>0</v>
      </c>
      <c r="AW154" s="1">
        <v>0</v>
      </c>
      <c r="AX154" s="1">
        <v>0</v>
      </c>
      <c r="AY154" s="1">
        <f t="shared" si="108"/>
        <v>0</v>
      </c>
      <c r="AZ154" s="1">
        <v>0</v>
      </c>
      <c r="BA154" s="1">
        <v>0</v>
      </c>
      <c r="BB154" s="1">
        <v>0</v>
      </c>
      <c r="BC154" s="1">
        <v>0</v>
      </c>
    </row>
    <row r="155" spans="1:55" s="3" customFormat="1" ht="31.5">
      <c r="A155" s="2" t="s">
        <v>305</v>
      </c>
      <c r="B155" s="54" t="s">
        <v>292</v>
      </c>
      <c r="C155" s="26" t="s">
        <v>293</v>
      </c>
      <c r="D155" s="1">
        <v>0.1</v>
      </c>
      <c r="E155" s="1">
        <f t="shared" si="99"/>
        <v>0.23</v>
      </c>
      <c r="F155" s="1">
        <f t="shared" si="99"/>
        <v>0</v>
      </c>
      <c r="G155" s="1">
        <f t="shared" si="99"/>
        <v>0</v>
      </c>
      <c r="H155" s="1">
        <f t="shared" si="99"/>
        <v>0</v>
      </c>
      <c r="I155" s="1">
        <f t="shared" si="99"/>
        <v>0.23</v>
      </c>
      <c r="J155" s="49">
        <f t="shared" si="104"/>
        <v>0</v>
      </c>
      <c r="K155" s="1">
        <v>0</v>
      </c>
      <c r="L155" s="1">
        <v>0</v>
      </c>
      <c r="M155" s="1">
        <v>0</v>
      </c>
      <c r="N155" s="1">
        <v>0</v>
      </c>
      <c r="O155" s="1">
        <f t="shared" si="110"/>
        <v>0</v>
      </c>
      <c r="P155" s="1">
        <v>0</v>
      </c>
      <c r="Q155" s="1">
        <v>0</v>
      </c>
      <c r="R155" s="1">
        <v>0</v>
      </c>
      <c r="S155" s="1">
        <v>0</v>
      </c>
      <c r="T155" s="1">
        <f t="shared" si="106"/>
        <v>0.23</v>
      </c>
      <c r="U155" s="1">
        <v>0</v>
      </c>
      <c r="V155" s="1">
        <v>0</v>
      </c>
      <c r="W155" s="1">
        <v>0</v>
      </c>
      <c r="X155" s="1">
        <v>0.23</v>
      </c>
      <c r="Y155" s="1">
        <f t="shared" si="109"/>
        <v>0</v>
      </c>
      <c r="Z155" s="1">
        <v>0</v>
      </c>
      <c r="AA155" s="1">
        <v>0</v>
      </c>
      <c r="AB155" s="1">
        <v>0</v>
      </c>
      <c r="AC155" s="1">
        <v>0</v>
      </c>
      <c r="AD155" s="1">
        <v>0.08</v>
      </c>
      <c r="AE155" s="1">
        <f t="shared" si="101"/>
        <v>0.19011850999999999</v>
      </c>
      <c r="AF155" s="1">
        <f t="shared" si="101"/>
        <v>0</v>
      </c>
      <c r="AG155" s="1">
        <f t="shared" si="101"/>
        <v>0</v>
      </c>
      <c r="AH155" s="1">
        <f t="shared" si="101"/>
        <v>0</v>
      </c>
      <c r="AI155" s="1">
        <f t="shared" si="101"/>
        <v>0.19011850999999999</v>
      </c>
      <c r="AJ155" s="1">
        <f t="shared" si="102"/>
        <v>0</v>
      </c>
      <c r="AK155" s="1">
        <v>0</v>
      </c>
      <c r="AL155" s="1">
        <v>0</v>
      </c>
      <c r="AM155" s="1">
        <v>0</v>
      </c>
      <c r="AN155" s="1">
        <v>0</v>
      </c>
      <c r="AO155" s="1">
        <f t="shared" si="111"/>
        <v>0</v>
      </c>
      <c r="AP155" s="1">
        <v>0</v>
      </c>
      <c r="AQ155" s="1">
        <v>0</v>
      </c>
      <c r="AR155" s="1">
        <v>0</v>
      </c>
      <c r="AS155" s="1">
        <v>0</v>
      </c>
      <c r="AT155" s="1">
        <f t="shared" si="107"/>
        <v>0.19011850999999999</v>
      </c>
      <c r="AU155" s="1">
        <v>0</v>
      </c>
      <c r="AV155" s="1">
        <v>0</v>
      </c>
      <c r="AW155" s="1">
        <v>0</v>
      </c>
      <c r="AX155" s="1">
        <v>0.19011850999999999</v>
      </c>
      <c r="AY155" s="1">
        <f t="shared" si="108"/>
        <v>0</v>
      </c>
      <c r="AZ155" s="1">
        <v>0</v>
      </c>
      <c r="BA155" s="1">
        <v>0</v>
      </c>
      <c r="BB155" s="1">
        <v>0</v>
      </c>
      <c r="BC155" s="1">
        <v>0</v>
      </c>
    </row>
    <row r="156" spans="1:55" s="3" customFormat="1">
      <c r="A156" s="2" t="s">
        <v>307</v>
      </c>
      <c r="B156" s="60" t="s">
        <v>310</v>
      </c>
      <c r="C156" s="61" t="s">
        <v>311</v>
      </c>
      <c r="D156" s="1">
        <v>0.6</v>
      </c>
      <c r="E156" s="1">
        <f t="shared" si="99"/>
        <v>3.3100000000000005</v>
      </c>
      <c r="F156" s="1">
        <f t="shared" si="99"/>
        <v>0</v>
      </c>
      <c r="G156" s="1">
        <f t="shared" si="99"/>
        <v>0</v>
      </c>
      <c r="H156" s="1">
        <f t="shared" si="99"/>
        <v>0</v>
      </c>
      <c r="I156" s="1">
        <f t="shared" si="99"/>
        <v>3.3100000000000005</v>
      </c>
      <c r="J156" s="49">
        <f t="shared" si="104"/>
        <v>0</v>
      </c>
      <c r="K156" s="1">
        <v>0</v>
      </c>
      <c r="L156" s="1">
        <v>0</v>
      </c>
      <c r="M156" s="1">
        <v>0</v>
      </c>
      <c r="N156" s="1">
        <v>0</v>
      </c>
      <c r="O156" s="1">
        <f t="shared" si="110"/>
        <v>1.25</v>
      </c>
      <c r="P156" s="1">
        <v>0</v>
      </c>
      <c r="Q156" s="1">
        <v>0</v>
      </c>
      <c r="R156" s="1">
        <v>0</v>
      </c>
      <c r="S156" s="1">
        <v>1.25</v>
      </c>
      <c r="T156" s="1">
        <f t="shared" si="106"/>
        <v>1.03</v>
      </c>
      <c r="U156" s="1">
        <v>0</v>
      </c>
      <c r="V156" s="1">
        <v>0</v>
      </c>
      <c r="W156" s="1">
        <v>0</v>
      </c>
      <c r="X156" s="1">
        <v>1.03</v>
      </c>
      <c r="Y156" s="1">
        <f t="shared" si="109"/>
        <v>1.03</v>
      </c>
      <c r="Z156" s="1">
        <v>0</v>
      </c>
      <c r="AA156" s="1">
        <v>0</v>
      </c>
      <c r="AB156" s="1">
        <v>0</v>
      </c>
      <c r="AC156" s="1">
        <v>1.03</v>
      </c>
      <c r="AD156" s="1">
        <v>4.7083333300000003</v>
      </c>
      <c r="AE156" s="1">
        <f t="shared" si="101"/>
        <v>4.7083333300000003</v>
      </c>
      <c r="AF156" s="1">
        <f t="shared" si="101"/>
        <v>0</v>
      </c>
      <c r="AG156" s="1">
        <f t="shared" si="101"/>
        <v>0</v>
      </c>
      <c r="AH156" s="1">
        <f t="shared" si="101"/>
        <v>0</v>
      </c>
      <c r="AI156" s="1">
        <f t="shared" si="101"/>
        <v>4.7083333300000003</v>
      </c>
      <c r="AJ156" s="1">
        <f t="shared" si="102"/>
        <v>0</v>
      </c>
      <c r="AK156" s="1">
        <v>0</v>
      </c>
      <c r="AL156" s="1">
        <v>0</v>
      </c>
      <c r="AM156" s="1">
        <v>0</v>
      </c>
      <c r="AN156" s="1">
        <v>0</v>
      </c>
      <c r="AO156" s="1">
        <f t="shared" si="111"/>
        <v>0</v>
      </c>
      <c r="AP156" s="1">
        <v>0</v>
      </c>
      <c r="AQ156" s="1">
        <v>0</v>
      </c>
      <c r="AR156" s="1">
        <v>0</v>
      </c>
      <c r="AS156" s="1">
        <v>0</v>
      </c>
      <c r="AT156" s="1">
        <f t="shared" si="107"/>
        <v>4.7083333300000003</v>
      </c>
      <c r="AU156" s="1">
        <v>0</v>
      </c>
      <c r="AV156" s="1">
        <v>0</v>
      </c>
      <c r="AW156" s="1">
        <v>0</v>
      </c>
      <c r="AX156" s="1">
        <v>4.7083333300000003</v>
      </c>
      <c r="AY156" s="1">
        <f t="shared" si="108"/>
        <v>0</v>
      </c>
      <c r="AZ156" s="1">
        <v>0</v>
      </c>
      <c r="BA156" s="1">
        <v>0</v>
      </c>
      <c r="BB156" s="1">
        <v>0</v>
      </c>
      <c r="BC156" s="1">
        <v>0</v>
      </c>
    </row>
    <row r="157" spans="1:55" s="3" customFormat="1">
      <c r="A157" s="2" t="s">
        <v>309</v>
      </c>
      <c r="B157" s="77" t="s">
        <v>298</v>
      </c>
      <c r="C157" s="45" t="s">
        <v>299</v>
      </c>
      <c r="D157" s="1">
        <v>0.49</v>
      </c>
      <c r="E157" s="1">
        <f t="shared" si="99"/>
        <v>0.62</v>
      </c>
      <c r="F157" s="1">
        <f t="shared" si="99"/>
        <v>0</v>
      </c>
      <c r="G157" s="1">
        <f t="shared" si="99"/>
        <v>0</v>
      </c>
      <c r="H157" s="1">
        <f t="shared" si="99"/>
        <v>0</v>
      </c>
      <c r="I157" s="1">
        <f t="shared" si="99"/>
        <v>0.62</v>
      </c>
      <c r="J157" s="49">
        <f t="shared" si="104"/>
        <v>0.32</v>
      </c>
      <c r="K157" s="1">
        <v>0</v>
      </c>
      <c r="L157" s="1">
        <v>0</v>
      </c>
      <c r="M157" s="1">
        <v>0</v>
      </c>
      <c r="N157" s="1">
        <v>0.32</v>
      </c>
      <c r="O157" s="1">
        <f t="shared" si="110"/>
        <v>0</v>
      </c>
      <c r="P157" s="1">
        <v>0</v>
      </c>
      <c r="Q157" s="1">
        <v>0</v>
      </c>
      <c r="R157" s="1">
        <v>0</v>
      </c>
      <c r="S157" s="1">
        <v>0</v>
      </c>
      <c r="T157" s="1">
        <f t="shared" si="106"/>
        <v>0.3</v>
      </c>
      <c r="U157" s="1">
        <v>0</v>
      </c>
      <c r="V157" s="1">
        <v>0</v>
      </c>
      <c r="W157" s="1">
        <v>0</v>
      </c>
      <c r="X157" s="1">
        <v>0.3</v>
      </c>
      <c r="Y157" s="1">
        <f t="shared" si="109"/>
        <v>0</v>
      </c>
      <c r="Z157" s="1">
        <v>0</v>
      </c>
      <c r="AA157" s="1">
        <v>0</v>
      </c>
      <c r="AB157" s="1">
        <v>0</v>
      </c>
      <c r="AC157" s="1">
        <v>0</v>
      </c>
      <c r="AD157" s="1">
        <v>0.41</v>
      </c>
      <c r="AE157" s="1">
        <f t="shared" si="101"/>
        <v>0.51583332999999998</v>
      </c>
      <c r="AF157" s="1">
        <f t="shared" si="101"/>
        <v>0</v>
      </c>
      <c r="AG157" s="1">
        <f t="shared" si="101"/>
        <v>0</v>
      </c>
      <c r="AH157" s="1">
        <f t="shared" si="101"/>
        <v>0</v>
      </c>
      <c r="AI157" s="1">
        <f t="shared" si="101"/>
        <v>0.51583332999999998</v>
      </c>
      <c r="AJ157" s="1">
        <f t="shared" si="102"/>
        <v>0.26333332999999998</v>
      </c>
      <c r="AK157" s="1">
        <v>0</v>
      </c>
      <c r="AL157" s="1">
        <v>0</v>
      </c>
      <c r="AM157" s="1">
        <v>0</v>
      </c>
      <c r="AN157" s="1">
        <v>0.26333332999999998</v>
      </c>
      <c r="AO157" s="1">
        <f t="shared" si="111"/>
        <v>0</v>
      </c>
      <c r="AP157" s="1">
        <v>0</v>
      </c>
      <c r="AQ157" s="1">
        <v>0</v>
      </c>
      <c r="AR157" s="1">
        <v>0</v>
      </c>
      <c r="AS157" s="1">
        <v>0</v>
      </c>
      <c r="AT157" s="1">
        <f t="shared" si="107"/>
        <v>0.2525</v>
      </c>
      <c r="AU157" s="1">
        <v>0</v>
      </c>
      <c r="AV157" s="1">
        <v>0</v>
      </c>
      <c r="AW157" s="1">
        <v>0</v>
      </c>
      <c r="AX157" s="1">
        <v>0.2525</v>
      </c>
      <c r="AY157" s="1">
        <f t="shared" si="108"/>
        <v>0</v>
      </c>
      <c r="AZ157" s="1">
        <v>0</v>
      </c>
      <c r="BA157" s="1">
        <v>0</v>
      </c>
      <c r="BB157" s="1">
        <v>0</v>
      </c>
      <c r="BC157" s="1">
        <v>0</v>
      </c>
    </row>
    <row r="158" spans="1:55" s="3" customFormat="1">
      <c r="A158" s="2" t="s">
        <v>364</v>
      </c>
      <c r="B158" s="76" t="s">
        <v>463</v>
      </c>
      <c r="C158" s="52" t="s">
        <v>464</v>
      </c>
      <c r="D158" s="1">
        <v>0.1</v>
      </c>
      <c r="E158" s="1">
        <f t="shared" si="99"/>
        <v>0</v>
      </c>
      <c r="F158" s="1">
        <f t="shared" si="99"/>
        <v>0</v>
      </c>
      <c r="G158" s="1">
        <f t="shared" si="99"/>
        <v>0</v>
      </c>
      <c r="H158" s="1">
        <f t="shared" si="99"/>
        <v>0</v>
      </c>
      <c r="I158" s="1">
        <f t="shared" si="99"/>
        <v>0</v>
      </c>
      <c r="J158" s="49">
        <f t="shared" si="104"/>
        <v>0</v>
      </c>
      <c r="K158" s="1">
        <v>0</v>
      </c>
      <c r="L158" s="1">
        <v>0</v>
      </c>
      <c r="M158" s="1">
        <v>0</v>
      </c>
      <c r="N158" s="1">
        <v>0</v>
      </c>
      <c r="O158" s="1">
        <f t="shared" si="110"/>
        <v>0</v>
      </c>
      <c r="P158" s="1">
        <v>0</v>
      </c>
      <c r="Q158" s="1">
        <v>0</v>
      </c>
      <c r="R158" s="1">
        <v>0</v>
      </c>
      <c r="S158" s="1">
        <v>0</v>
      </c>
      <c r="T158" s="1">
        <f t="shared" si="106"/>
        <v>0</v>
      </c>
      <c r="U158" s="1">
        <v>0</v>
      </c>
      <c r="V158" s="1">
        <v>0</v>
      </c>
      <c r="W158" s="1">
        <v>0</v>
      </c>
      <c r="X158" s="1">
        <v>0</v>
      </c>
      <c r="Y158" s="1">
        <f t="shared" si="109"/>
        <v>0</v>
      </c>
      <c r="Z158" s="1">
        <v>0</v>
      </c>
      <c r="AA158" s="1">
        <v>0</v>
      </c>
      <c r="AB158" s="1">
        <v>0</v>
      </c>
      <c r="AC158" s="1">
        <v>0</v>
      </c>
      <c r="AD158" s="1">
        <v>3.09</v>
      </c>
      <c r="AE158" s="1">
        <f t="shared" si="101"/>
        <v>0</v>
      </c>
      <c r="AF158" s="1">
        <f t="shared" si="101"/>
        <v>0</v>
      </c>
      <c r="AG158" s="1">
        <f t="shared" si="101"/>
        <v>0</v>
      </c>
      <c r="AH158" s="1">
        <f t="shared" si="101"/>
        <v>0</v>
      </c>
      <c r="AI158" s="1">
        <f t="shared" si="101"/>
        <v>0</v>
      </c>
      <c r="AJ158" s="1">
        <f t="shared" si="102"/>
        <v>0</v>
      </c>
      <c r="AK158" s="1">
        <v>0</v>
      </c>
      <c r="AL158" s="1">
        <v>0</v>
      </c>
      <c r="AM158" s="1">
        <v>0</v>
      </c>
      <c r="AN158" s="1">
        <v>0</v>
      </c>
      <c r="AO158" s="1">
        <f t="shared" si="111"/>
        <v>0</v>
      </c>
      <c r="AP158" s="1">
        <v>0</v>
      </c>
      <c r="AQ158" s="1">
        <v>0</v>
      </c>
      <c r="AR158" s="1">
        <v>0</v>
      </c>
      <c r="AS158" s="1">
        <v>0</v>
      </c>
      <c r="AT158" s="1">
        <f t="shared" si="107"/>
        <v>0</v>
      </c>
      <c r="AU158" s="1">
        <v>0</v>
      </c>
      <c r="AV158" s="1">
        <v>0</v>
      </c>
      <c r="AW158" s="1">
        <v>0</v>
      </c>
      <c r="AX158" s="1">
        <v>0</v>
      </c>
      <c r="AY158" s="1">
        <f t="shared" si="108"/>
        <v>0</v>
      </c>
      <c r="AZ158" s="1">
        <v>0</v>
      </c>
      <c r="BA158" s="1">
        <v>0</v>
      </c>
      <c r="BB158" s="1">
        <v>0</v>
      </c>
      <c r="BC158" s="1">
        <v>0</v>
      </c>
    </row>
    <row r="159" spans="1:55" s="3" customFormat="1" ht="31.5">
      <c r="A159" s="2" t="s">
        <v>465</v>
      </c>
      <c r="B159" s="35" t="s">
        <v>362</v>
      </c>
      <c r="C159" s="35" t="s">
        <v>363</v>
      </c>
      <c r="D159" s="1" t="s">
        <v>94</v>
      </c>
      <c r="E159" s="1">
        <f>J159+O159+T159+Y159</f>
        <v>0.47</v>
      </c>
      <c r="F159" s="1">
        <f>K159+P159+U159+Z159</f>
        <v>0</v>
      </c>
      <c r="G159" s="1">
        <f>L159+Q159+V159+AA159</f>
        <v>0</v>
      </c>
      <c r="H159" s="1">
        <f>M159+R159+W159+AB159</f>
        <v>0</v>
      </c>
      <c r="I159" s="1">
        <f>N159+S159+X159+AC159</f>
        <v>0.47</v>
      </c>
      <c r="J159" s="49">
        <f>SUM(K159:N159)</f>
        <v>0</v>
      </c>
      <c r="K159" s="1">
        <v>0</v>
      </c>
      <c r="L159" s="1">
        <v>0</v>
      </c>
      <c r="M159" s="1">
        <v>0</v>
      </c>
      <c r="N159" s="1">
        <v>0</v>
      </c>
      <c r="O159" s="1">
        <f t="shared" si="110"/>
        <v>0</v>
      </c>
      <c r="P159" s="1">
        <v>0</v>
      </c>
      <c r="Q159" s="1">
        <v>0</v>
      </c>
      <c r="R159" s="1">
        <v>0</v>
      </c>
      <c r="S159" s="1">
        <v>0</v>
      </c>
      <c r="T159" s="1">
        <f>SUM(U159:X159)</f>
        <v>0.47</v>
      </c>
      <c r="U159" s="1">
        <v>0</v>
      </c>
      <c r="V159" s="1">
        <v>0</v>
      </c>
      <c r="W159" s="1">
        <v>0</v>
      </c>
      <c r="X159" s="1">
        <v>0.47</v>
      </c>
      <c r="Y159" s="1">
        <v>0</v>
      </c>
      <c r="Z159" s="1">
        <v>0</v>
      </c>
      <c r="AA159" s="1">
        <v>0</v>
      </c>
      <c r="AB159" s="1">
        <v>0</v>
      </c>
      <c r="AC159" s="1">
        <v>0</v>
      </c>
      <c r="AD159" s="1" t="s">
        <v>94</v>
      </c>
      <c r="AE159" s="1">
        <f>AJ159+AO159+AT159+AY159</f>
        <v>0.39</v>
      </c>
      <c r="AF159" s="1">
        <f>AK159+AP159+AU159+AZ159</f>
        <v>0</v>
      </c>
      <c r="AG159" s="1">
        <f>AL159+AQ159+AV159+BA159</f>
        <v>0</v>
      </c>
      <c r="AH159" s="1">
        <f>AM159+AR159+AW159+BB159</f>
        <v>0</v>
      </c>
      <c r="AI159" s="1">
        <f>AN159+AS159+AX159+BC159</f>
        <v>0.39</v>
      </c>
      <c r="AJ159" s="1">
        <f t="shared" si="102"/>
        <v>0</v>
      </c>
      <c r="AK159" s="1">
        <v>0</v>
      </c>
      <c r="AL159" s="1">
        <v>0</v>
      </c>
      <c r="AM159" s="1">
        <v>0</v>
      </c>
      <c r="AN159" s="1">
        <v>0</v>
      </c>
      <c r="AO159" s="1">
        <f t="shared" si="111"/>
        <v>0</v>
      </c>
      <c r="AP159" s="1">
        <v>0</v>
      </c>
      <c r="AQ159" s="1">
        <v>0</v>
      </c>
      <c r="AR159" s="1">
        <v>0</v>
      </c>
      <c r="AS159" s="1">
        <v>0</v>
      </c>
      <c r="AT159" s="1">
        <f>SUM(AU159:AX159)</f>
        <v>0.39</v>
      </c>
      <c r="AU159" s="1">
        <v>0</v>
      </c>
      <c r="AV159" s="1">
        <v>0</v>
      </c>
      <c r="AW159" s="1">
        <v>0</v>
      </c>
      <c r="AX159" s="1">
        <v>0.39</v>
      </c>
      <c r="AY159" s="1">
        <f t="shared" si="108"/>
        <v>0</v>
      </c>
      <c r="AZ159" s="1">
        <v>0</v>
      </c>
      <c r="BA159" s="1">
        <v>0</v>
      </c>
      <c r="BB159" s="1">
        <v>0</v>
      </c>
      <c r="BC159" s="1">
        <v>0</v>
      </c>
    </row>
  </sheetData>
  <mergeCells count="27">
    <mergeCell ref="W7:AK7"/>
    <mergeCell ref="AT2:BC2"/>
    <mergeCell ref="A3:BC3"/>
    <mergeCell ref="V4:W4"/>
    <mergeCell ref="X4:Y4"/>
    <mergeCell ref="Z4:AA4"/>
    <mergeCell ref="AD16:AD17"/>
    <mergeCell ref="Z9:AA9"/>
    <mergeCell ref="Y11:AM11"/>
    <mergeCell ref="A14:A17"/>
    <mergeCell ref="B14:B17"/>
    <mergeCell ref="C14:C17"/>
    <mergeCell ref="D14:AC14"/>
    <mergeCell ref="AD14:BC14"/>
    <mergeCell ref="E15:AC15"/>
    <mergeCell ref="AE15:BC15"/>
    <mergeCell ref="D16:D17"/>
    <mergeCell ref="E16:I16"/>
    <mergeCell ref="J16:N16"/>
    <mergeCell ref="O16:S16"/>
    <mergeCell ref="T16:X16"/>
    <mergeCell ref="Y16:AC16"/>
    <mergeCell ref="AE16:AI16"/>
    <mergeCell ref="AJ16:AN16"/>
    <mergeCell ref="AO16:AS16"/>
    <mergeCell ref="AT16:AX16"/>
    <mergeCell ref="AY16:BC16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5 B69 B109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8" scale="47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2024-11-14T11:38:11Z</cp:lastPrinted>
  <dcterms:created xsi:type="dcterms:W3CDTF">2024-08-26T09:26:53Z</dcterms:created>
  <dcterms:modified xsi:type="dcterms:W3CDTF">2025-02-14T08:23:36Z</dcterms:modified>
</cp:coreProperties>
</file>