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2_ИПР 2025-2029\01_ФОРМЫ ОТЧЕТА ОБ ИСПОЛН_ИПР_320\2025\3. отчет за 3 кв. 2025г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1" i="1" l="1"/>
  <c r="D110" i="1"/>
  <c r="F66" i="1"/>
  <c r="F65" i="1"/>
  <c r="H27" i="1" l="1"/>
  <c r="H113" i="1" l="1"/>
  <c r="H112" i="1"/>
  <c r="F110" i="1"/>
  <c r="F111" i="1"/>
  <c r="H111" i="1"/>
  <c r="N110" i="1"/>
  <c r="H110" i="1" s="1"/>
  <c r="F109" i="1"/>
  <c r="H109" i="1"/>
  <c r="H66" i="1"/>
  <c r="H65" i="1"/>
  <c r="F64" i="1"/>
  <c r="H64" i="1"/>
  <c r="H40" i="1"/>
  <c r="H39" i="1"/>
  <c r="H38" i="1"/>
  <c r="F27" i="1"/>
  <c r="F117" i="1" l="1"/>
  <c r="H117" i="1"/>
  <c r="F28" i="1"/>
  <c r="H28" i="1"/>
  <c r="F116" i="1" l="1"/>
  <c r="F115" i="1"/>
  <c r="F114" i="1"/>
  <c r="L70" i="1" l="1"/>
  <c r="F76" i="1"/>
  <c r="F70" i="1"/>
  <c r="F71" i="1"/>
  <c r="F72" i="1"/>
  <c r="H76" i="1"/>
  <c r="H75" i="1"/>
  <c r="H74" i="1"/>
  <c r="H73" i="1"/>
  <c r="H72" i="1"/>
  <c r="H71" i="1"/>
  <c r="F69" i="1"/>
  <c r="F67" i="1"/>
  <c r="F41" i="1"/>
  <c r="F42" i="1"/>
  <c r="F43" i="1"/>
  <c r="H67" i="1"/>
  <c r="H68" i="1"/>
  <c r="H69" i="1"/>
  <c r="H70" i="1"/>
  <c r="H43" i="1"/>
  <c r="H42" i="1"/>
  <c r="H41" i="1"/>
  <c r="H115" i="1"/>
  <c r="H114" i="1"/>
  <c r="H116" i="1"/>
  <c r="H118" i="1"/>
  <c r="E34" i="1" l="1"/>
  <c r="I34" i="1"/>
  <c r="J34" i="1"/>
  <c r="K34" i="1"/>
  <c r="L34" i="1"/>
  <c r="M34" i="1"/>
  <c r="N34" i="1"/>
  <c r="O34" i="1"/>
  <c r="P34" i="1"/>
  <c r="D34" i="1"/>
  <c r="F47" i="1" l="1"/>
  <c r="H47" i="1" l="1"/>
  <c r="H22" i="1" l="1"/>
  <c r="E135" i="1" l="1"/>
  <c r="E134" i="1"/>
  <c r="F118" i="1"/>
  <c r="F119" i="1"/>
  <c r="F120" i="1"/>
  <c r="F121" i="1"/>
  <c r="F122" i="1"/>
  <c r="F123" i="1"/>
  <c r="F124" i="1"/>
  <c r="F125" i="1"/>
  <c r="F126" i="1"/>
  <c r="F127" i="1"/>
  <c r="F128" i="1"/>
  <c r="F62" i="1"/>
  <c r="F63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44" i="1"/>
  <c r="F45" i="1"/>
  <c r="F46" i="1"/>
  <c r="F29" i="1"/>
  <c r="F30" i="1"/>
  <c r="F31" i="1"/>
  <c r="H128" i="1" l="1"/>
  <c r="H125" i="1"/>
  <c r="H126" i="1"/>
  <c r="H127" i="1"/>
  <c r="H123" i="1"/>
  <c r="H124" i="1"/>
  <c r="H121" i="1"/>
  <c r="H122" i="1"/>
  <c r="H120" i="1"/>
  <c r="H119" i="1"/>
  <c r="F106" i="1"/>
  <c r="F107" i="1"/>
  <c r="H91" i="1"/>
  <c r="H89" i="1"/>
  <c r="H90" i="1"/>
  <c r="H84" i="1"/>
  <c r="H85" i="1"/>
  <c r="H86" i="1"/>
  <c r="H87" i="1"/>
  <c r="H88" i="1"/>
  <c r="H83" i="1"/>
  <c r="H61" i="1"/>
  <c r="H62" i="1"/>
  <c r="H63" i="1"/>
  <c r="H77" i="1"/>
  <c r="H78" i="1"/>
  <c r="H79" i="1"/>
  <c r="H80" i="1"/>
  <c r="H81" i="1"/>
  <c r="H82" i="1"/>
  <c r="H26" i="1"/>
  <c r="H29" i="1"/>
  <c r="H30" i="1"/>
  <c r="H31" i="1"/>
  <c r="H25" i="1"/>
  <c r="H45" i="1" l="1"/>
  <c r="H46" i="1"/>
  <c r="F49" i="1"/>
  <c r="F48" i="1" s="1"/>
  <c r="G104" i="1"/>
  <c r="G105" i="1"/>
  <c r="D48" i="1"/>
  <c r="I48" i="1"/>
  <c r="J48" i="1"/>
  <c r="K48" i="1"/>
  <c r="L48" i="1"/>
  <c r="M48" i="1"/>
  <c r="N48" i="1"/>
  <c r="O48" i="1"/>
  <c r="P48" i="1"/>
  <c r="E48" i="1"/>
  <c r="H44" i="1"/>
  <c r="G49" i="1"/>
  <c r="G48" i="1" s="1"/>
  <c r="H49" i="1"/>
  <c r="L33" i="1" l="1"/>
  <c r="P33" i="1"/>
  <c r="O33" i="1"/>
  <c r="K33" i="1"/>
  <c r="D33" i="1"/>
  <c r="N33" i="1"/>
  <c r="J33" i="1"/>
  <c r="E33" i="1"/>
  <c r="H48" i="1"/>
  <c r="M33" i="1"/>
  <c r="I33" i="1"/>
  <c r="I93" i="1" l="1"/>
  <c r="J93" i="1"/>
  <c r="K93" i="1"/>
  <c r="L93" i="1"/>
  <c r="M93" i="1"/>
  <c r="N93" i="1"/>
  <c r="O93" i="1"/>
  <c r="P93" i="1"/>
  <c r="F104" i="1" l="1"/>
  <c r="F105" i="1"/>
  <c r="F108" i="1"/>
  <c r="F100" i="1"/>
  <c r="F101" i="1"/>
  <c r="F102" i="1"/>
  <c r="F94" i="1"/>
  <c r="F135" i="1"/>
  <c r="F136" i="1"/>
  <c r="F137" i="1"/>
  <c r="F138" i="1"/>
  <c r="F139" i="1"/>
  <c r="F140" i="1"/>
  <c r="F141" i="1"/>
  <c r="F131" i="1"/>
  <c r="F132" i="1"/>
  <c r="F133" i="1"/>
  <c r="F53" i="1"/>
  <c r="F54" i="1"/>
  <c r="F55" i="1"/>
  <c r="F56" i="1"/>
  <c r="F57" i="1"/>
  <c r="F58" i="1"/>
  <c r="F59" i="1"/>
  <c r="F60" i="1"/>
  <c r="F61" i="1"/>
  <c r="F52" i="1"/>
  <c r="F36" i="1"/>
  <c r="H52" i="1"/>
  <c r="H53" i="1"/>
  <c r="H54" i="1"/>
  <c r="H55" i="1"/>
  <c r="H56" i="1"/>
  <c r="H57" i="1"/>
  <c r="H58" i="1"/>
  <c r="H59" i="1"/>
  <c r="H60" i="1"/>
  <c r="H104" i="1"/>
  <c r="G63" i="1" l="1"/>
  <c r="G62" i="1"/>
  <c r="G61" i="1"/>
  <c r="G60" i="1"/>
  <c r="G59" i="1"/>
  <c r="G58" i="1"/>
  <c r="G57" i="1"/>
  <c r="G56" i="1"/>
  <c r="G55" i="1"/>
  <c r="G54" i="1"/>
  <c r="G53" i="1"/>
  <c r="G52" i="1"/>
  <c r="D130" i="1"/>
  <c r="E130" i="1"/>
  <c r="I130" i="1"/>
  <c r="J130" i="1"/>
  <c r="K130" i="1"/>
  <c r="L130" i="1"/>
  <c r="M130" i="1"/>
  <c r="N130" i="1"/>
  <c r="O130" i="1"/>
  <c r="P130" i="1"/>
  <c r="G133" i="1"/>
  <c r="G134" i="1"/>
  <c r="G135" i="1"/>
  <c r="G136" i="1"/>
  <c r="G137" i="1"/>
  <c r="G138" i="1"/>
  <c r="G139" i="1"/>
  <c r="G140" i="1"/>
  <c r="G141" i="1"/>
  <c r="G131" i="1"/>
  <c r="H131" i="1"/>
  <c r="H141" i="1"/>
  <c r="H138" i="1"/>
  <c r="H137" i="1"/>
  <c r="H136" i="1"/>
  <c r="H135" i="1"/>
  <c r="H133" i="1"/>
  <c r="G132" i="1"/>
  <c r="H132" i="1"/>
  <c r="H134" i="1"/>
  <c r="F134" i="1"/>
  <c r="G130" i="1" l="1"/>
  <c r="H108" i="1" l="1"/>
  <c r="G108" i="1"/>
  <c r="H107" i="1"/>
  <c r="G107" i="1"/>
  <c r="H106" i="1"/>
  <c r="G106" i="1"/>
  <c r="H105" i="1"/>
  <c r="H103" i="1"/>
  <c r="G103" i="1"/>
  <c r="G102" i="1"/>
  <c r="H102" i="1"/>
  <c r="H101" i="1"/>
  <c r="G101" i="1"/>
  <c r="G100" i="1"/>
  <c r="H100" i="1"/>
  <c r="G94" i="1"/>
  <c r="G36" i="1"/>
  <c r="D24" i="1"/>
  <c r="E24" i="1"/>
  <c r="I24" i="1"/>
  <c r="J24" i="1"/>
  <c r="K24" i="1"/>
  <c r="M24" i="1"/>
  <c r="N24" i="1"/>
  <c r="O24" i="1"/>
  <c r="P24" i="1"/>
  <c r="G26" i="1"/>
  <c r="G25" i="1"/>
  <c r="G24" i="1" l="1"/>
  <c r="H94" i="1" l="1"/>
  <c r="H140" i="1" l="1"/>
  <c r="H139" i="1"/>
  <c r="F130" i="1"/>
  <c r="P99" i="1"/>
  <c r="O99" i="1"/>
  <c r="N99" i="1"/>
  <c r="M99" i="1"/>
  <c r="L99" i="1"/>
  <c r="K99" i="1"/>
  <c r="J99" i="1"/>
  <c r="I99" i="1"/>
  <c r="E99" i="1"/>
  <c r="H97" i="1"/>
  <c r="H96" i="1" s="1"/>
  <c r="G97" i="1"/>
  <c r="F97" i="1"/>
  <c r="F96" i="1" s="1"/>
  <c r="P96" i="1"/>
  <c r="O96" i="1"/>
  <c r="N96" i="1"/>
  <c r="M96" i="1"/>
  <c r="L96" i="1"/>
  <c r="K96" i="1"/>
  <c r="J96" i="1"/>
  <c r="I96" i="1"/>
  <c r="E96" i="1"/>
  <c r="D96" i="1"/>
  <c r="H95" i="1"/>
  <c r="H93" i="1" s="1"/>
  <c r="G95" i="1"/>
  <c r="F95" i="1"/>
  <c r="E93" i="1"/>
  <c r="D93" i="1"/>
  <c r="P51" i="1"/>
  <c r="P50" i="1" s="1"/>
  <c r="O51" i="1"/>
  <c r="O50" i="1" s="1"/>
  <c r="N51" i="1"/>
  <c r="N50" i="1" s="1"/>
  <c r="M51" i="1"/>
  <c r="M50" i="1" s="1"/>
  <c r="L51" i="1"/>
  <c r="L50" i="1" s="1"/>
  <c r="K51" i="1"/>
  <c r="K50" i="1" s="1"/>
  <c r="J51" i="1"/>
  <c r="J50" i="1" s="1"/>
  <c r="I51" i="1"/>
  <c r="E51" i="1"/>
  <c r="E50" i="1" s="1"/>
  <c r="H36" i="1"/>
  <c r="H35" i="1"/>
  <c r="G35" i="1"/>
  <c r="F35" i="1"/>
  <c r="F34" i="1" s="1"/>
  <c r="F26" i="1"/>
  <c r="F25" i="1"/>
  <c r="P21" i="1"/>
  <c r="P20" i="1" s="1"/>
  <c r="O21" i="1"/>
  <c r="O20" i="1" s="1"/>
  <c r="N21" i="1"/>
  <c r="N20" i="1" s="1"/>
  <c r="M21" i="1"/>
  <c r="M20" i="1" s="1"/>
  <c r="K21" i="1"/>
  <c r="K20" i="1" s="1"/>
  <c r="J21" i="1"/>
  <c r="J20" i="1" s="1"/>
  <c r="E21" i="1"/>
  <c r="E20" i="1" s="1"/>
  <c r="D21" i="1"/>
  <c r="D20" i="1" s="1"/>
  <c r="H23" i="1"/>
  <c r="G23" i="1"/>
  <c r="F23" i="1"/>
  <c r="G22" i="1"/>
  <c r="F22" i="1"/>
  <c r="G34" i="1" l="1"/>
  <c r="G33" i="1" s="1"/>
  <c r="H34" i="1"/>
  <c r="H33" i="1" s="1"/>
  <c r="F33" i="1"/>
  <c r="G96" i="1"/>
  <c r="G93" i="1"/>
  <c r="H130" i="1"/>
  <c r="D92" i="1"/>
  <c r="K92" i="1"/>
  <c r="K32" i="1" s="1"/>
  <c r="L24" i="1"/>
  <c r="L21" i="1" s="1"/>
  <c r="L20" i="1" s="1"/>
  <c r="D51" i="1"/>
  <c r="D50" i="1" s="1"/>
  <c r="D32" i="1" s="1"/>
  <c r="F24" i="1"/>
  <c r="F21" i="1" s="1"/>
  <c r="F20" i="1" s="1"/>
  <c r="I50" i="1"/>
  <c r="G21" i="1"/>
  <c r="O92" i="1"/>
  <c r="O32" i="1" s="1"/>
  <c r="M92" i="1"/>
  <c r="M32" i="1" s="1"/>
  <c r="E32" i="1"/>
  <c r="H92" i="1"/>
  <c r="L92" i="1"/>
  <c r="L32" i="1" s="1"/>
  <c r="P92" i="1"/>
  <c r="P32" i="1" s="1"/>
  <c r="E92" i="1"/>
  <c r="J92" i="1"/>
  <c r="J32" i="1" s="1"/>
  <c r="N92" i="1"/>
  <c r="N32" i="1" s="1"/>
  <c r="G99" i="1"/>
  <c r="F93" i="1"/>
  <c r="F92" i="1" s="1"/>
  <c r="G51" i="1"/>
  <c r="H99" i="1"/>
  <c r="H51" i="1"/>
  <c r="I21" i="1"/>
  <c r="I92" i="1"/>
  <c r="M18" i="1" l="1"/>
  <c r="G50" i="1"/>
  <c r="G20" i="1"/>
  <c r="E18" i="1"/>
  <c r="E19" i="1" s="1"/>
  <c r="H24" i="1"/>
  <c r="H21" i="1" s="1"/>
  <c r="O18" i="1"/>
  <c r="O19" i="1" s="1"/>
  <c r="P18" i="1"/>
  <c r="P19" i="1" s="1"/>
  <c r="N18" i="1"/>
  <c r="N19" i="1" s="1"/>
  <c r="F51" i="1"/>
  <c r="F50" i="1" s="1"/>
  <c r="F32" i="1" s="1"/>
  <c r="K18" i="1"/>
  <c r="K19" i="1" s="1"/>
  <c r="L18" i="1"/>
  <c r="L19" i="1" s="1"/>
  <c r="J18" i="1"/>
  <c r="J19" i="1" s="1"/>
  <c r="H50" i="1"/>
  <c r="I32" i="1"/>
  <c r="I20" i="1"/>
  <c r="M19" i="1" l="1"/>
  <c r="H20" i="1"/>
  <c r="I18" i="1"/>
  <c r="H32" i="1"/>
  <c r="I19" i="1" l="1"/>
  <c r="H18" i="1"/>
  <c r="H19" i="1" l="1"/>
  <c r="G92" i="1"/>
  <c r="G32" i="1" l="1"/>
  <c r="G18" i="1" l="1"/>
  <c r="G19" i="1" s="1"/>
  <c r="F103" i="1"/>
  <c r="D99" i="1"/>
  <c r="D18" i="1" s="1"/>
  <c r="D19" i="1" s="1"/>
  <c r="F99" i="1" l="1"/>
  <c r="F18" i="1" l="1"/>
  <c r="F19" i="1" s="1"/>
</calcChain>
</file>

<file path=xl/sharedStrings.xml><?xml version="1.0" encoding="utf-8"?>
<sst xmlns="http://schemas.openxmlformats.org/spreadsheetml/2006/main" count="1097" uniqueCount="485">
  <si>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</si>
  <si>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</si>
  <si>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</si>
  <si>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</si>
  <si>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</si>
  <si>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</si>
  <si>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</si>
  <si>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</si>
  <si>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</si>
  <si>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</si>
  <si>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</si>
  <si>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</si>
  <si>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</si>
  <si>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</si>
  <si>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</si>
  <si>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01.01.2024 год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</si>
  <si>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</si>
  <si>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</si>
  <si>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</si>
  <si>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</si>
  <si>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</si>
  <si>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</si>
  <si>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</si>
  <si>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</si>
  <si>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</si>
  <si>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</si>
  <si>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</si>
  <si>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</si>
  <si>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</si>
  <si>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</si>
  <si>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</si>
  <si>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</si>
  <si>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</si>
  <si>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</si>
  <si>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</si>
  <si>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</si>
  <si>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</si>
  <si>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</si>
  <si>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</si>
  <si>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</si>
  <si>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</si>
  <si>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</si>
  <si>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</si>
  <si>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</si>
  <si>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</si>
  <si>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</si>
  <si>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Мероприятия по технологическому присоединению ИП Иванов Э.Е. (Договор №ОД-22/Д-630 от 20.10.2022г.)</t>
  </si>
  <si>
    <t>N_2300033633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</si>
  <si>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</si>
  <si>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</si>
  <si>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</si>
  <si>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</si>
  <si>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</si>
  <si>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</si>
  <si>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</si>
  <si>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</si>
  <si>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</si>
  <si>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</si>
  <si>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</si>
  <si>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</si>
  <si>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</si>
  <si>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</si>
  <si>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</si>
  <si>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</si>
  <si>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</si>
  <si>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</si>
  <si>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</si>
  <si>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</si>
  <si>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</si>
  <si>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</si>
  <si>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</si>
  <si>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</si>
  <si>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</si>
  <si>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</si>
  <si>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</si>
  <si>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</si>
  <si>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</si>
  <si>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</si>
  <si>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</si>
  <si>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</si>
  <si>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</si>
  <si>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</si>
  <si>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</si>
  <si>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</si>
  <si>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</si>
  <si>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</si>
  <si>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</si>
  <si>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</si>
  <si>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</si>
  <si>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</si>
  <si>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</si>
  <si>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</si>
  <si>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</si>
  <si>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</si>
  <si>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1.6.5</t>
  </si>
  <si>
    <t>Автомобиль УАЗ</t>
  </si>
  <si>
    <t>J_2200000437</t>
  </si>
  <si>
    <t>1.6.6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</si>
  <si>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</si>
  <si>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</si>
  <si>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</si>
  <si>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</si>
  <si>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</si>
  <si>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</si>
  <si>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</si>
  <si>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</si>
  <si>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</si>
  <si>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</si>
  <si>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>E_2000001111</t>
  </si>
  <si>
    <t>E_2300002324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</si>
  <si>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</si>
  <si>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</si>
  <si>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СЗ №с/178 от 04.03.24</t>
  </si>
  <si>
    <t>1.2.3.1.2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</si>
  <si>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</si>
  <si>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</si>
  <si>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</si>
  <si>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</si>
  <si>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</si>
  <si>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</si>
  <si>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</si>
  <si>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</si>
  <si>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</si>
  <si>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</si>
  <si>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Строительство  ВЛ-0,4 кВ от ТП-24  L1~750 м,  L2~ 140 м, ул. Жилгородок,   д. Агалатово </t>
  </si>
  <si>
    <t>J_2100000229</t>
  </si>
  <si>
    <t>Автомобиль</t>
  </si>
  <si>
    <t>О_2400000461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</si>
  <si>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</si>
  <si>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</si>
  <si>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</si>
  <si>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</si>
  <si>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</si>
  <si>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</si>
  <si>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</si>
  <si>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</si>
  <si>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</si>
  <si>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</si>
  <si>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</si>
  <si>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</si>
  <si>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</si>
  <si>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</si>
  <si>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</si>
  <si>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</si>
  <si>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</si>
  <si>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Распоряжением Комитета по ТЭК №Р-96/2024 от 28.11.2024г.</t>
  </si>
  <si>
    <t>Реконструкция ВЛ-0,4кВ ТП-16 Ф.3, L~650 м, ул. Парковая, г.Всеволожск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</si>
  <si>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</si>
  <si>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</si>
  <si>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Мероприятия по технологическому присоединению ООО "УПТК-65" (ОД-23/Д-484 от 30.01.2024)</t>
  </si>
  <si>
    <t>О_2500033637</t>
  </si>
  <si>
    <t>Строительство  КТП-400/10/0,4кВ с трансформатором 250кВА, взамен ТП-85, ул.Сергиевская, г. Всеволожск</t>
  </si>
  <si>
    <t>E_2300000158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</si>
  <si>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</si>
  <si>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</si>
  <si>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</si>
  <si>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</si>
  <si>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</si>
  <si>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</si>
  <si>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</si>
  <si>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 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</si>
  <si>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</si>
  <si>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</si>
  <si>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</si>
  <si>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</si>
  <si>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</si>
  <si>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</si>
  <si>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</si>
  <si>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</si>
  <si>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</si>
  <si>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</si>
  <si>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</si>
  <si>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</si>
  <si>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</si>
  <si>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</si>
  <si>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</si>
  <si>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</si>
  <si>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</si>
  <si>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</si>
  <si>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I_0000000136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</si>
  <si>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</si>
  <si>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</si>
  <si>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</si>
  <si>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</si>
  <si>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</si>
  <si>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>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</si>
  <si>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</si>
  <si>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</si>
  <si>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</si>
  <si>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</si>
  <si>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</si>
  <si>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</si>
  <si>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</si>
  <si>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</si>
  <si>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</si>
  <si>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</si>
  <si>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</si>
  <si>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</si>
  <si>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</si>
  <si>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</si>
  <si>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>Мероприятия по технологическому присоединению ГБУЗ ЛО "Токсовская МБ" (ОД-24/Д-279 от 05.09.2024)</t>
  </si>
  <si>
    <t>О_2400033638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</si>
  <si>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</si>
  <si>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</si>
  <si>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</si>
  <si>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</si>
  <si>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P_2510031506</t>
  </si>
  <si>
    <t>Р_2510032509</t>
  </si>
  <si>
    <t>ЭJ_2300001270</t>
  </si>
  <si>
    <t>Реконструкция ВЛ-0,4кВ ТП-113 Ф.1,   L~250м  ул.Тургенева, г. Всеволожск.</t>
  </si>
  <si>
    <t>J_2300001274</t>
  </si>
  <si>
    <t>O_2400012115</t>
  </si>
  <si>
    <t>Реконструкция ВЛ-0,4 кВ от ТП-126  оп.1 до оп.13, ф.2, L=625м, пр.Охтинский, г.Всеволожск</t>
  </si>
  <si>
    <t>ЭO_2400001329</t>
  </si>
  <si>
    <t xml:space="preserve">Реконструкция КЛ-10 кВ ф. 525-112, ПС-525 –РП-3, L-4520 м., г. Всеволожск.
</t>
  </si>
  <si>
    <t>О_2410031272</t>
  </si>
  <si>
    <t>P_2510031274</t>
  </si>
  <si>
    <t>P_2510031276</t>
  </si>
  <si>
    <t>Р_2510032235</t>
  </si>
  <si>
    <t>P_2510031278</t>
  </si>
  <si>
    <t>Реконструкция ВЛ-0,4 кВ ТП-319 фид. 5, L=175 м., ул. Санаторная, г.п. Токсово.(Амелина И.О. № ОД-23/Д-346 от 27.07.2023 г.)</t>
  </si>
  <si>
    <t>Реконструкция ВЛ-0,4 кВ РП-13 фид. 5, L=288 м., ул.Преображенского,д.34, г.Всеволожск(СергеевВ.Н. № ОД-23/Д-516 от 30.11.2023 г.)</t>
  </si>
  <si>
    <t>Реконструкция ВЛ-0,4 кВ ТП-43 фид. 1, L=210 м., ул.Лыжная. г.п.Токсово((Кравцова В.В. № ОД-23/Д-359 от 15.08.2023 г.)</t>
  </si>
  <si>
    <t>Реконструкция ВЛ-0,4 кВ ТП-195, L=100 м., ул.Пушкинская, г. Всеволожск ( ООО "Парадиз" ОД-№ 24/Д-067 от 18.05.2024 г.)</t>
  </si>
  <si>
    <t>Реконструкция ВЛ-0,4 кВ ТП-54, ф.6, L=220 м., ул. 1-я линия, г.Всеволожск (Новикова Н.Н. № 23/Д-461 от 25.09.2023г.)</t>
  </si>
  <si>
    <t>Р_2510032236</t>
  </si>
  <si>
    <t>Р_2510032637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</si>
  <si>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</si>
  <si>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</si>
  <si>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Реконструкция 2ВЛ-0,4 кВ от ТП-48    L1~700 м,   L2~700 м,   ул. Лесгафта, пос. Токсово</t>
  </si>
  <si>
    <t>J_2400012105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</si>
  <si>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</si>
  <si>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</si>
  <si>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</si>
  <si>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</si>
  <si>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</si>
  <si>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</si>
  <si>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O_2400032230</t>
  </si>
  <si>
    <t>Строительство ВЛИ-0,4 кВ  от ТП-220, L=310 м., кабельного киоска,  ул. Советов, д. 58-А,  г.п. Токсово. (ИП Славов М.М. 23/Д-204 от 17.05.2023г.)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</si>
  <si>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</si>
  <si>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</si>
  <si>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Строительство ВЛ-0,4 кВ ТП-234, L=505 м., ул.Майская, д.16, п. Токсово (Епихина Р.В. № 22/Д-431 от 11.07.2022 г.)</t>
  </si>
  <si>
    <t>Строительство кабельного киоска от ТП-292, Всеволожский пр., г. Всеволожск (ООО «Александр» №23/Д-583 от 18.12.2023 г.)</t>
  </si>
  <si>
    <t>P_2520031277</t>
  </si>
  <si>
    <t>Р_2520032636</t>
  </si>
  <si>
    <t>Строительство ВЛИ-0,4 кВ ф.3 от ТП-234, L=61м., ул.Озерная , г.п. Токсово.(Цлаф М.Л. № 24/Д-238 от 24.06.2024 г.)</t>
  </si>
  <si>
    <t>Строительство ВЛИ-0,4 кВ  от ТП-269, L=260 м., ул. Слепухина, г.Всеволожск (Некрасова А.В.  24/Д-001 от 02.02.2024г.)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</si>
  <si>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</si>
  <si>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P_2520031279</t>
  </si>
  <si>
    <t>Р_2520032237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</si>
  <si>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</si>
  <si>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</si>
  <si>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</si>
  <si>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1.1.1.3.3</t>
  </si>
  <si>
    <t>1.1.1.3.4</t>
  </si>
  <si>
    <t>1.1.1.3.5</t>
  </si>
  <si>
    <t>1.2.1.1.3</t>
  </si>
  <si>
    <t>1.2.1.1.4</t>
  </si>
  <si>
    <t>1.2.1.1.5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</si>
  <si>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</si>
  <si>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</si>
  <si>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</si>
  <si>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</si>
  <si>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</si>
  <si>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</si>
  <si>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</si>
  <si>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</si>
  <si>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</si>
  <si>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</si>
  <si>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</si>
  <si>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</si>
  <si>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</si>
  <si>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</si>
  <si>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</si>
  <si>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</si>
  <si>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</si>
  <si>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</si>
  <si>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</si>
  <si>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</si>
  <si>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</si>
  <si>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</si>
  <si>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</si>
  <si>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</si>
  <si>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</si>
  <si>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</si>
  <si>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Выполнение обязательств по договору на технологическое присоединение с заявителем ООО "УПТК-65" (ОД-23/Д-484 от 30.01.2024)</t>
  </si>
  <si>
    <t>СЗ С/744 от 14.10.2024 Выполнение обязательств по договору на технологическое присоединение с заявителем  (Договор №ОД-24/Д-279 от 05.09.2024г.)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</si>
  <si>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</si>
  <si>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СЗ С/658 от 08.07.2022 (Хромов А.Ю. 21/Д-633 от 26.11.2021)</t>
  </si>
  <si>
    <t>СЗ № С/933 от 24.10.2023 Мероприятия по технологическому присоединению (Титова А.А. № 23/Д-146 от 03.04.2023г.)</t>
  </si>
  <si>
    <t>СЗ № С/67  от 30.01.25 Мероприятия по технологическому присоединению ( ООО "Парадиз "ОД-№ 24/Д-067 от 18.05.2024 г.)</t>
  </si>
  <si>
    <t>АОТС от 26.01.24</t>
  </si>
  <si>
    <t>В связи с отсутствием тарифных источников (Замечания ЛенРТК КТ-3-1979/2022 от 13.05.22) титул перенесен на 2025г. (АОТС от 18.04.24) Перенос в 2027г./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</si>
  <si>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07.02.24)/ перенос на 2026г/ Проект находится на согласовании в Комитете по ТЭК.</t>
  </si>
  <si>
    <t>СЗ С/339 от 25.04.2023 Выполнение обязательств по договору на технологическое присоединение с заявителем  (Договор №ОД-22/Д-781 от 10.02.2023г.) В связи с поданной заявкой на дополнительное соглашение, с целью изменения мощности и сроков реализации, реализация объекта перенесена на 2025 год./ Проект находится на согласовании в Комитете по ТЭК.</t>
  </si>
  <si>
    <t>Выполнение обязательств по договору на технологическое присоединение с заявителем (Договор №ОД-19/Д-466 от 02.12.2019г.)// Оптимазация технических решений в свяизи со строительством объектов электросетевого хозяйства за предыдущие 5 лет позволила осуществить технологическое присоединение на меньшую сумму.// Титул выполнен  в  2024г, завершение финансировния в 2025г / Проект находится на согласовании в Комитете по ТЭК.</t>
  </si>
  <si>
    <t>В связи с отсутствием тарифных источников, строительство титула перенесено на 2025г. (АОТС от 29.01.2024)/ перенос на 2026г/ Проект находится на согласовании в Комитете по ТЭК.</t>
  </si>
  <si>
    <t>(Договор №ОД-19/Д-711 от 13.03.2020г.) Садиков// Выполнены только ПИР, СМР были заплинирован на 2021г.Заключен договор подряда, невыполнение со стороны подрядчика./В связи с исполнением АО в 2023г по внеплановым работам, связанными с технологическим присоединением, титул перенесен на 2027г./ Проект находится на согласовании в Комитете по ТЭК.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</si>
  <si>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</si>
  <si>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</si>
  <si>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07.02.2024) / перенос на 2028г/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</si>
  <si>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28.03.24)/ перенос на 2026г/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</si>
  <si>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26.01.24)/ перенос на 2026/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</si>
  <si>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ПИРы планируются в 2024г, СМР в 2025г (АОТС от 26.01.2024)/ перенос на 2026г/ Проект находится на согласовании в Комитете по ТЭК.</t>
  </si>
  <si>
    <t>В связи с уточнением договоров ТП титул перенесен, ПИРы планируются в 2024г, СМР в 2025г/ Титул выполнен в полном объеме в 2024г.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</si>
  <si>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/в 2024г. выполнен 1 этап работ, запланированный на 2025г / в 2025г завершение финансирования 1 этапа/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</si>
  <si>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температур./ В связи с нарушением сроков подрядной организацией, выполнение титула перенесено на 2025 год. / Проект находится на согласовании в Комитете по ТЭК.</t>
  </si>
  <si>
    <t xml:space="preserve"> СЗ №С/85 от 05.02.2024</t>
  </si>
  <si>
    <t>СЗ № С/838 от 02.10.2023 Мероприятия по технологическому присоединению (Кулешов Д.А. 21/З-163 от 09.04.2021г.)   взамен J_1900000243  /Титул введен в 2024г, остаток финансирования запланирован на 2025г. 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</si>
  <si>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введен в 2024г, остаток финансирования запланирован на 2025г.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</si>
  <si>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2027г.(АОТС 26.01.2024)/титул начат в 2024г в связи с обращением заявителя на тех.присоединение ( Виноградова С.Г. 24/Д-012 от 02.02.24г.), следующий этап запланирован на 2027год. / Проект находится на согласовании в Комитете по ТЭК.</t>
  </si>
  <si>
    <t>В связи с уточнением договоров ТП титул перенесен на 2024г.(АОТС от 26.01.24) / завершение титула планируется в 2025г. / Проект находится на согласовании в Комитете по ТЭК.</t>
  </si>
  <si>
    <t>Строительство совместно с титулом I_0000000136, завершение финансирования в 2025г.. / Проект находится на согласовании в Комитете по ТЭК.</t>
  </si>
  <si>
    <t>СЗ № С/910 от 03.12.2024 Мероприятия по технологическому присоединению  (Амелина И.О. № 23/Д-346 от 27.07.2023г.). / Проект находится на согласовании в Комитете по ТЭК.</t>
  </si>
  <si>
    <t>СЗ № С/1000 от 28.12.2024 Мероприятия по технологическому присоединению (СергеевВ.Н. № ОД-23/Д-516 от 30.11.2023 г.). / Проект находится на согласовании в Комитете по ТЭК.</t>
  </si>
  <si>
    <t>СЗ № С/14-1 от 16.01.2025 Мероприятия по технологическому присоединению (Кравцова В.В. № ОД-23/Д-359 от 15.08.2023 г.). / Проект находится на согласовании в Комитете по ТЭК.</t>
  </si>
  <si>
    <t>СЗ №С/67 от 30.01.25 Мероприятия по технологическому присоединению  ( ООО "Парадиз" ОД-№ 24/Д-067 от 18.05.2024 г.). / Проект находится на согласовании в Комитете по ТЭК.</t>
  </si>
  <si>
    <t>СЗ № С/68 от30.01.2025 Мероприятия по технологическому присоединению  (Новикова Н.Н. № 23/Д-461 от 25.09.2023г.). / Проект находится на согласовании в Комитете по ТЭК.</t>
  </si>
  <si>
    <t>СЗ №С/227 от 14.03.25 Мероприятия по технологическому присоединению  ( ИП Афанасьев В.В., ИП Муравьев А.А. ОД-№ 23/Д-117 от 11.04.2023 г.). / Проект находится на согласовании в Комитете по ТЭК.</t>
  </si>
  <si>
    <t>С/З №С/158 от 24.02.25 Мероприятия по технологическому присоединению  ( ИП Черных С.Б. ОД-№ 24/Д-141 от 06.05.2024 г.). / Проект находится на согласовании в Комитете по ТЭК.</t>
  </si>
  <si>
    <t>Титул начат в 2024г.В связи с выполнением мероприятий по технологическому присоединению ( Иванова Н.С.  23/Д-500 от 26.10.23г).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</si>
  <si>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 перенос в 2027г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</si>
  <si>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перенос в 2027г</t>
  </si>
  <si>
    <t>В связи с отсутствием тарифных источников титул перенесен на 2025г.(АТО от 18.02.2022г.) / перенос на 2028г</t>
  </si>
  <si>
    <t>Производственная необходимость СЗ №С/498 от 30.06.2020/ В связи с исполнением АО в 2023г по внеплановым работам, связанными с технологическим присоединением, титул перенесен на 2025г. (АОТС от 28.03.24)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</si>
  <si>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2024г/ перенос всех работ  в 2025г</t>
  </si>
  <si>
    <t>В связи с отсутствием тарифных источников титул перенесен  в ИПР 2025-2029гг. /ПИРы запланированы на 2024г., внесен аванс, завершение титула планируется в 2026г</t>
  </si>
  <si>
    <t>Техническое состояние линии в удовлетворительном состоянии.Отклонений от требований ПУЭ нет .В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 на 2025г.(АОТС от 26.01.2024)/ перенос на 2029 год</t>
  </si>
  <si>
    <t>Техническое состояние линии в удовлетворительном состоянии.Отклонений от требований ПУЭ нет. 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28.12.2023)/ перенос на 2029г</t>
  </si>
  <si>
    <t>СЗ С/546 от 28.06.23  Мероприятия по технологическому присоединению (ООО "Татнефть-АЗС-Северо-Запад" 22/Д-559 от 06.09.22)/ титул введен в 2024г, завершение финансирование запланировано в 2025г</t>
  </si>
  <si>
    <t>СЗ С/249 от 29.03.2023 Выполнение обязательств по договору на технологическое присоединение с заявителем (Договор №ОД-22/Д-585 от 27.03.2023г.)/ В связи с нарушением сроков подрядной организацией, выполнение титула перенесено на 2025 год.</t>
  </si>
  <si>
    <t>СЗ № С/1053 от 23.11.2023 Мероприятия по технологическому присоединению  (ИП Сукиасян Р.М., Грещук М.Н. ОД-23/Д-548 от 09.11.23 г.)</t>
  </si>
  <si>
    <t>СЗ С/222 от 21.03.23  Мероприятия по технологическому присоединению (ООО «Дорога Жизни»  22/З-779 от  29.12.22 г.)/ В связи с нарушением сроков подрядной организацией, выполнение титула перенесено на 2025 год.</t>
  </si>
  <si>
    <t>СЗ с/132 от 16.02.2024(ИП Славов М.М. 23/Д-204 от 17.05.2023г.)</t>
  </si>
  <si>
    <t>С/З №С/789 от 25.10.24 Мероприятия по технологическому присоединению (ИП Жарова Е.В. ОД-№24/Д-212 от 07.06.24 г.)</t>
  </si>
  <si>
    <t>СЗ № С/65 от30.01.2025 Мероприятия по технологическому присоединению  (Епихина Р.В. № 22/Д-431 от 11.07.2022 г.)</t>
  </si>
  <si>
    <t>С/З №С/66 от 30.01.25 Мероприятия по технологическому присоединению  ( ООО "Александр" ОД-№ 23/Д-583 от 18.12.2023 г.)</t>
  </si>
  <si>
    <t>СЗ № С/228 от 14.03.2025 Мероприятия по технологическому присоединению (Цлаф М.Л. № 24/Д-238 от 24.06.2024 г.)</t>
  </si>
  <si>
    <t>СЗ №С/229 от 14.03.25 Мероприятия по технологическому присоединению (Некрасова А.В.  24/Д-001 от 02.02.2024г.)</t>
  </si>
  <si>
    <t>С/З №С/230 от 14.03.25 мероприятия по технологическому присоединению (ИП Исаенков В.В. 24/Д-578 от 19.12.24)</t>
  </si>
  <si>
    <t>С/З №С/350 от 16.04.25 мероприятия по технологическому присоединению  ( ООО «РосЭнергоСистемы» 22/Д-063  от 21.03.2022г)</t>
  </si>
  <si>
    <t>Договор лизинга №14957-СПб-24-АМ-Л от 24.05.24</t>
  </si>
  <si>
    <t>Договор лизинга №14958-СПб-24-АМ-Л от 24.05.24</t>
  </si>
  <si>
    <t>В связи с отсутствием оборотных средств и источников финансирования, титул перенесен  в ИПР 2025</t>
  </si>
  <si>
    <t>договор лизинга от 16.05.23г. №ЛД-78-3307/23</t>
  </si>
  <si>
    <t>договор лизинга от 27.10.23г. №47055-СБП-23-АМ-Л</t>
  </si>
  <si>
    <t>Договор лизинга  №14959-СПб-24-АМ-Л от 24.05.24</t>
  </si>
  <si>
    <t>Договор лизинга  №14960-СПб-24-АМ-Л от 24.05.24</t>
  </si>
  <si>
    <t>Производственная необходимость</t>
  </si>
  <si>
    <t>Производственная необходимость. СЗ С-175 от 01.03.2024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</si>
  <si>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26.01.24)// Проект находится на согласовании в Комитете по ТЭК.</t>
  </si>
  <si>
    <t>В связи с отсутствием тарифных источников, строительство титула перенесено на 2025г. (ДВ от 05.02.2024)/ заключен договор с подрядной организацией, завершение строительства запланировано на 2025г/ Проект находится на согласовании в Комитете по ТЭК.</t>
  </si>
  <si>
    <t>Финансирование капитальных вложений 2025 года, млн. рублей (с НДС)</t>
  </si>
  <si>
    <t>Фактический объем финансирования капитальных вложений на 01.01.2025 год,
млн. рублей
(с НДС)</t>
  </si>
  <si>
    <t>Договор лизинга ЛД-78-3471-24 от 14.05.24</t>
  </si>
  <si>
    <t>1.2.1.1.6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</si>
  <si>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</si>
  <si>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</si>
  <si>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СЗ № С/329  от 24.04.24 Мероприятия по технологическому присоединению (ООО Опека-групп 23/Д-232 от 02.06.23) ввод объекта планируется в 2025г</t>
  </si>
  <si>
    <t>Р_2520032238</t>
  </si>
  <si>
    <t>Р_2520032639</t>
  </si>
  <si>
    <t>Строительство 2ВЛИ-0,4 кВ от ТП-223, L1=195 м., L2=25 ул. Инженерная, г.п. Токсово (Пугачева Л.М. № 22/Д-482 от 21.07.2022 г.)</t>
  </si>
  <si>
    <t>Строительство ВЛИ-0,4 кВ от ТП-221, L=295 м., ул. Советов, г.п. Токсово (ИП Соловьева Ю.М. № 24/Д-210 от 24.06.2024 г.)</t>
  </si>
  <si>
    <t>С/З №С/414 от 25.04.25 мероприятия по технологическому присоединению (Пугачева Л.М. 22/Д-482 от 21.07.2022г.)</t>
  </si>
  <si>
    <t>С/З №С/413 от 25.04.25 мероприятия по технологическому присоединению (ИП Соловьева Ю.М.  24/Д-210 от 24.06.2024г.)</t>
  </si>
  <si>
    <t>Р_2520032640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</si>
  <si>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</si>
  <si>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С/З №С/ от 28.04.25 мероприятия по технологическому присоединению (НКО БФ Приют для животных Вера-Надежда-Любовь 24/Д-506 от 25.11.24)</t>
  </si>
  <si>
    <t>L_2100001524</t>
  </si>
  <si>
    <t>Реконструкция РУ-10 кВ ТП-431, п. Токсово (МОУ «СОШ «ТЦО им. Петрова В.Я. № ОД-21/Д-059 от 12.04.2021г.)»</t>
  </si>
  <si>
    <t>N_2300031505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</si>
  <si>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</si>
  <si>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Р_2510032510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</si>
  <si>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</si>
  <si>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 xml:space="preserve"> I_2000001242</t>
  </si>
  <si>
    <t>г. Всеволожск, реконструкция ВЛ-0,4 кВ ф. 2 от ТП-120 по ул. Обороны и пер. Теневому L=750м</t>
  </si>
  <si>
    <t>В связи с отсутствием тарифных источников, СМР титула перенесено на 2023г.  (АТО от 30.04.2020г.) ПИР выполнен в полном объеме,  СМР не выполнен по причине невозможности отключить потребителей (частные дома) в условиях низких температур / В связи с нарушением сроков подрядной организацией, выполнение титула перенесено на 2025 год. /Проект находится на согласовании в Комитете по ТЭК.</t>
  </si>
  <si>
    <t>Мероприятия по технологическому присоединению МОУ «СОШ «ТЦО им. Петрова В.Я. № ОД-21/Д-059 от 12.04.2021г     // СЗ С/421 от 19.07.2021//Заключено ДС на продление договора ТП,  срок реализации СМР 2024 г/ В связи с нарушением сроков подрядной организацией, выполнение титула перенесено на 2025 год./Проект находится на согласовании в Комитете по ТЭК.</t>
  </si>
  <si>
    <t>СЗ № С/933 от 24.10.2023 Мероприятия по технологическому присоединению (Титова А.А. № 23/Д-146 от 03.04.2023г.)/Проект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</si>
  <si>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24.06.2024г.)/Проект находится на согласовании в Комитете по ТЭК.</t>
  </si>
  <si>
    <t>L_2100031211</t>
  </si>
  <si>
    <t>Реконструкция ВЛ-0,4 кВ фид. 1 от ТП-309, от оп. № 11 до оп. № 11/1, L= 40 м., ул. Гагарина, д. 9, п. Токсово (Подорогин И.С. 21/Д-010 от 26.01.21)</t>
  </si>
  <si>
    <t>СЗ №С/320 от 15.06.21</t>
  </si>
  <si>
    <t>N_2300012113</t>
  </si>
  <si>
    <t>Реконструкция 3 ВЛ-0,4 кВ от ТП-15 ф. 2, 7, 14 с переключением на ТП-342, L=1546 м ,г. Всеволожск</t>
  </si>
  <si>
    <t>Р_2510032239</t>
  </si>
  <si>
    <t>P_2510031280</t>
  </si>
  <si>
    <t>P_2510031281</t>
  </si>
  <si>
    <t>P_2510031282</t>
  </si>
  <si>
    <t>P_2510031283</t>
  </si>
  <si>
    <t>P_2510031284</t>
  </si>
  <si>
    <t>Реконструкция ВЛ-0,4 кВ ТП-117 фид. 9, L=250 м., ул. Советская, г. Всеволожск (Фролова Д.Н., № 22/Д-049 от 18.02.2022 г.)</t>
  </si>
  <si>
    <t>Реконструкция ВЛ-0,4 кВ ТП-220 фид. 3, L=295 м., ул. Советов, уч.84, г.п.Токсово (Котенкова И.А., № 24/Д-383 от 16.09.2024 г.)</t>
  </si>
  <si>
    <t>Реконструкция ВЛ-0,4 кВ ТП-221 фид.2, L=63 м., пер.Новый,  г.п.Токсово (Бегеш С.В. № 24/Д-395 от 25.09.2024 г.)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</si>
  <si>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</si>
  <si>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Реконструкция ВЛ-0,4 кВ ТП-221 фид. 3, L=45 м., ул. Советов, г.п. Токсово (ИП Соловьева Ю.М. № 24/Д-210 от 24.06.2024 г.)</t>
  </si>
  <si>
    <t>Реконструкция ВЛ-0,4 кВ ТП-139 фид. 4, L=30 м., ул. Совхозная, г. Всеволожск (Коротких А.И., № 23/Д-648 от 29.01.2024 г.)</t>
  </si>
  <si>
    <t>СЗ С/517 от 04.06.2025  Мероприятия по технологическому присоединению (Котенкова И.А., № 24/Д-383 от 16.09.2024 г.)</t>
  </si>
  <si>
    <t>СЗ С/591 от 04.07.2025  Мероприятия по технологическому присоединению  (Бегеш С.В. № 24/Д-395 от 25.09.2024 г.)</t>
  </si>
  <si>
    <t>СЗ С/608 от 11.07.2025  Мероприятия по технологическому присоединению  (Виноградова А.И., Хотулева С.В., Хотулев А.В. № 24/Д-251 от 08.07.2024 г.)</t>
  </si>
  <si>
    <t>С/З №С/413 от 25.04.25 мероприятия по технологическому присоединению (ИП Соловьева Ю.М.  24/Д-210 от 24.06.2024г.)/ Проект находится на согласовании в Комитете по ТЭК.</t>
  </si>
  <si>
    <t>СЗ С/411 от 25.04.2025  Мероприятия по технологическому присоединению  (Фролова Д.Н. № 22/Д-049 от 18.02.2022 г.)/ Проект находится на согласовании в Комитете по ТЭК.</t>
  </si>
  <si>
    <t>СЗ С/412 от 25.04.2025  Мероприятия по технологическому присоединению  (Коротких А.И. № 23/Д-648 от 29.01.2024 г.)/ Проект находится на согласовании в Комитете по ТЭК.</t>
  </si>
  <si>
    <t xml:space="preserve"> СЗ №С/956 от 30.10.2023/ Проект находится на согласовании в Комитете по ТЭК.</t>
  </si>
  <si>
    <t>E_0000001231</t>
  </si>
  <si>
    <t xml:space="preserve">пос.Рахья,ВЛ-0,4кВ от ТП-38 по ул.Комсомола,СИП-2 3х95+1х95, L=540м   </t>
  </si>
  <si>
    <t>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28.03.24) Планируется реализация в 2024, заключен новый договор подряда ОКС-6/2024 от 04.03.24 / В связи с нарушением сроков подрядной организацией, выполнение титула перенесено на 2025 год./ Проект находится на согласовании в Комитете по ТЭК.</t>
  </si>
  <si>
    <t>Мероприятия по технологическому присоединению МОУ СОШ "ТЦО им.Петрова В.Я." (ОД-21/Д-059 от 12.04.2021г)</t>
  </si>
  <si>
    <t>L_2100033632</t>
  </si>
  <si>
    <t>Выполнение обязательств по договору на технологическое присоединение с заявителем (Договор №ОД-21/Д-059 от 12.04.2021г.) Выполняется корректировка проекта, реализация титула перенесена на 2025 год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</si>
  <si>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</si>
  <si>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</si>
  <si>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СЗ С/7325 от 31.08.23 Мероприятия по технологическому присоединению (ООО «Синай» 22/Д-380, 22/Д-381, 22/Д-382,  22/Д-383, 22/д-384 от 27.06.2022 г.) / В связи с нарушением сроков подрядной организацией, выполнение титула перенесено на 2025 год.</t>
  </si>
  <si>
    <t>P_2520033640</t>
  </si>
  <si>
    <t>Мероприятия по технологическому присоединению МКУ "ЕСЗ" ВР ЛО (20/Д-569 от 25.11.2020г)</t>
  </si>
  <si>
    <t>P_2520033639</t>
  </si>
  <si>
    <t>Р_2510032511</t>
  </si>
  <si>
    <t>P_2510031507</t>
  </si>
  <si>
    <t>Установка двух ячеек КСО в РУ-10кВ РП-5(ООО "Инвест-арена" ОД-17/Д-086 от 20.09.2019)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</si>
  <si>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</si>
  <si>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</si>
  <si>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СЗ С/268 от 23.03.2025 Выполнение обязательств по договору на технологическое присоединение с заявителем  (Договор ОД-17/Д-086 от 20.09.2019г.)</t>
  </si>
  <si>
    <t>С/З №С/691 от 19.08.25 мероприятия по технологическому присоединению (ИП Карнаухов А.А. 23/Д-450 от 05.09.23; ИП Карнаухова О.С. 23/З-451 от 05.09.23)</t>
  </si>
  <si>
    <t>С/З №С/747 от 09.09.25 мероприятия по технологическому присоединению (Шмарева О.А. № 24/З-283 от 09.07.2024 г.)</t>
  </si>
  <si>
    <t>Н_2000000132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</si>
  <si>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</si>
  <si>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 /В связи с нарушением сроков подрядной организацией, выполнение титула перенесено на 2025 год.</t>
  </si>
  <si>
    <t>L_2100032202</t>
  </si>
  <si>
    <t>N_2300032226</t>
  </si>
  <si>
    <t xml:space="preserve">Реконструкция ВЛ-0,4 кВ фид. 5 от ТП-150, L= 100 м., пер. Армянский,г. Всеволожск  (ООО «ТРД» 20/Д-512 от 25.11.20)»               </t>
  </si>
  <si>
    <t>Реконструкция ВЛ-0,4 кВ фид.24 ТП-243, L= 150 м., Армянский пер., г. Всеволожск  (Мкртчян А.С. ОД-20/Д-239 от 03.07.20 г.)</t>
  </si>
  <si>
    <t>К_2000032210</t>
  </si>
  <si>
    <t>Строительство ВЛИ-0,4 кВ от ф.баня до 2БКТП-245, L-283 м.,п.Токсово ( «Токсовская баня» 18/Д-010 )</t>
  </si>
  <si>
    <t>Мероприятия по технологическому присоединению, («Токсовская баня» 18/Д-010 )</t>
  </si>
  <si>
    <t>M_2200002592</t>
  </si>
  <si>
    <t xml:space="preserve">Строительство КТПП-630-10/0,4 кВ, с трансформатором 400 кВА 
на пресечении ул. Садовая и ул. Луговая, г.п. Рахья
</t>
  </si>
  <si>
    <t>СЗ С/1068 от 16.12.2021// Реализация титула планируется в 2024 г в связи с актуализацией заключенных договоров ТП / В связи с нарушением сроков подрядной организацией, выполнение титула перенесено на 2025 год.</t>
  </si>
  <si>
    <t>O_2400002594</t>
  </si>
  <si>
    <t>Строительство КТП-П-630/10/0,4 кВ взамен ТП-30, с силовым трансформатором 400 кВА, СНТ «Надежда», п. Рахья</t>
  </si>
  <si>
    <t xml:space="preserve">С/З С/42 от 24.01.2024 </t>
  </si>
  <si>
    <t>O_2400032424</t>
  </si>
  <si>
    <t>Строительство КЛ-0,4 кВ, L=100 м., кабельного киоска, ул.Дорожников, д.2-А, г.п.Токсово (ИП Малерян 23/Д-593 от 04.12.23)</t>
  </si>
  <si>
    <t>С/З №С/105от 09.02.24 (ИП Малерян 23/Д-593 от 04.12.23)</t>
  </si>
  <si>
    <t>Р_2500002216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</si>
  <si>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</si>
  <si>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месяцев</t>
  </si>
  <si>
    <t xml:space="preserve">СЗ №С/320 от 15.06.21/ Мероприятия по технологическому присоединению  (ООО «ТРД» 20/Д-512 от 25.11.20)  / В связи с нарушением сроков подрядной организацией, выполнение титула перенесено на 2025 год. </t>
  </si>
  <si>
    <t xml:space="preserve">СЗ  С/614 от 18.07.2023   Мероприятия по технологическому присоединению (Мкртчян А.С. ОД-20/Д-239 от 03.07.20 г.) / В связи с нарушением сроков подрядной организацией, выполнение титула перенесено на 2025 год. </t>
  </si>
  <si>
    <t>СЗ С/646-1 от 01.08.2025г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</si>
  <si>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</si>
  <si>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</si>
  <si>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СЗ С/639 от 28.07.23 Мероприятия по технологическому присоединению (ООО «МВМ Инжиниринг» № 22/З-385 от 10.06.2022 г.; №22/З-379 от 10.06.2022г) Заключен договор с подрядной организацией, завершение строительства запланировано на 2025г</t>
  </si>
  <si>
    <t>СЗ С/293 от 03.04.2025 Выполнение обязательств по договору на технологическое присоединение с заявителем  (Договор ОД-20/Д-569 от 25.11.2020г)</t>
  </si>
  <si>
    <t>1.1.1.3.6</t>
  </si>
  <si>
    <t>1.1.1.3.7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</si>
  <si>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</si>
  <si>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</si>
  <si>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</si>
  <si>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</si>
  <si>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</si>
  <si>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</si>
  <si>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</si>
  <si>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</si>
  <si>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</si>
  <si>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</si>
  <si>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</si>
  <si>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</si>
  <si>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</si>
  <si>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</si>
  <si>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</si>
  <si>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</si>
  <si>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</si>
  <si>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</si>
  <si>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</si>
  <si>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</si>
  <si>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</si>
  <si>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</si>
  <si>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</si>
  <si>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</si>
  <si>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</si>
  <si>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</si>
  <si>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</si>
  <si>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</si>
  <si>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</si>
  <si>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к приказу Минэнерго России от 25 апреля 2018 г.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</si>
</sst>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8" fillId="0" borderId="0"/>
  </cellStyleXfs>
  <cellXfs count="103">
    <xf numFmtId="0" fontId="0" fillId="0" borderId="0" xfId="0"/>
    <xf numFmtId="0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0" xfId="1" applyNumberFormat="1" applyFont="1" applyFill="1" applyBorder="1" applyAlignment="1">
      <alignment horizontal="center" vertical="center"/>
    </xf>
    <xf numFmtId="2" fontId="4" fillId="0" borderId="10" xfId="0" applyNumberFormat="1" applyFont="1" applyFill="1" applyBorder="1" applyAlignment="1">
      <alignment horizontal="center" vertical="center"/>
    </xf>
    <xf numFmtId="2" fontId="4" fillId="0" borderId="10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49" fontId="1" fillId="0" borderId="10" xfId="2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2" fontId="5" fillId="0" borderId="10" xfId="1" applyNumberFormat="1" applyFont="1" applyFill="1" applyBorder="1" applyAlignment="1">
      <alignment horizontal="center" vertical="center"/>
    </xf>
    <xf numFmtId="2" fontId="7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49" fontId="1" fillId="0" borderId="10" xfId="2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49" fontId="3" fillId="0" borderId="10" xfId="1" applyNumberFormat="1" applyFont="1" applyFill="1" applyBorder="1" applyAlignment="1">
      <alignment horizontal="center" vertical="center"/>
    </xf>
    <xf numFmtId="49" fontId="3" fillId="0" borderId="10" xfId="1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49" fontId="3" fillId="0" borderId="10" xfId="2" applyNumberFormat="1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0" xfId="2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9" fontId="1" fillId="0" borderId="10" xfId="2" applyNumberFormat="1" applyFont="1" applyFill="1" applyBorder="1" applyAlignment="1">
      <alignment horizontal="center" vertical="center" wrapText="1"/>
    </xf>
    <xf numFmtId="49" fontId="1" fillId="0" borderId="6" xfId="2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10" xfId="1" applyNumberFormat="1" applyFont="1" applyFill="1" applyBorder="1" applyAlignment="1">
      <alignment horizontal="center" vertical="center"/>
    </xf>
    <xf numFmtId="49" fontId="6" fillId="0" borderId="10" xfId="1" applyNumberFormat="1" applyFont="1" applyFill="1" applyBorder="1" applyAlignment="1">
      <alignment horizontal="center" vertical="center" wrapText="1"/>
    </xf>
    <xf numFmtId="0" fontId="6" fillId="0" borderId="10" xfId="1" applyNumberFormat="1" applyFont="1" applyFill="1" applyBorder="1" applyAlignment="1">
      <alignment horizontal="center" vertical="center"/>
    </xf>
    <xf numFmtId="2" fontId="5" fillId="0" borderId="12" xfId="2" applyNumberFormat="1" applyFont="1" applyFill="1" applyBorder="1" applyAlignment="1">
      <alignment horizontal="center" vertical="center" wrapText="1"/>
    </xf>
    <xf numFmtId="49" fontId="1" fillId="0" borderId="4" xfId="2" applyNumberFormat="1" applyFont="1" applyFill="1" applyBorder="1" applyAlignment="1">
      <alignment horizontal="center" vertical="center"/>
    </xf>
    <xf numFmtId="2" fontId="5" fillId="0" borderId="3" xfId="2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49" fontId="5" fillId="0" borderId="3" xfId="2" applyNumberFormat="1" applyFont="1" applyFill="1" applyBorder="1" applyAlignment="1">
      <alignment horizontal="center" vertical="center"/>
    </xf>
    <xf numFmtId="2" fontId="5" fillId="0" borderId="11" xfId="2" applyNumberFormat="1" applyFont="1" applyFill="1" applyBorder="1" applyAlignment="1">
      <alignment horizontal="center" vertical="center" wrapText="1"/>
    </xf>
    <xf numFmtId="49" fontId="5" fillId="0" borderId="10" xfId="2" applyNumberFormat="1" applyFont="1" applyFill="1" applyBorder="1" applyAlignment="1">
      <alignment horizontal="center" vertical="center" wrapText="1"/>
    </xf>
    <xf numFmtId="2" fontId="5" fillId="0" borderId="10" xfId="2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>
      <alignment horizontal="left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justify" vertical="center"/>
    </xf>
    <xf numFmtId="0" fontId="1" fillId="0" borderId="6" xfId="0" applyFont="1" applyFill="1" applyBorder="1" applyAlignment="1">
      <alignment horizontal="center" vertical="center" wrapText="1"/>
    </xf>
    <xf numFmtId="1" fontId="5" fillId="0" borderId="10" xfId="0" applyNumberFormat="1" applyFont="1" applyFill="1" applyBorder="1" applyAlignment="1">
      <alignment horizontal="center" vertical="center" wrapText="1"/>
    </xf>
    <xf numFmtId="49" fontId="4" fillId="0" borderId="10" xfId="2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49" fontId="4" fillId="0" borderId="10" xfId="1" applyNumberFormat="1" applyFont="1" applyFill="1" applyBorder="1" applyAlignment="1">
      <alignment horizontal="center" vertical="center"/>
    </xf>
    <xf numFmtId="0" fontId="4" fillId="0" borderId="10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0" xfId="1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49" fontId="5" fillId="0" borderId="10" xfId="2" applyNumberFormat="1" applyFont="1" applyFill="1" applyBorder="1" applyAlignment="1">
      <alignment horizontal="left" vertical="center" wrapText="1"/>
    </xf>
    <xf numFmtId="49" fontId="9" fillId="0" borderId="10" xfId="2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/>
    </xf>
    <xf numFmtId="1" fontId="5" fillId="0" borderId="10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0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/>
    </xf>
  </cellXfs>
  <cellStyles count="4">
    <cellStyle name="Обычный" xfId="0" builtinId="0"/>
    <cellStyle name="Обычный 17" xfId="3"/>
    <cellStyle name="Обычный 7" xfId="1"/>
    <cellStyle name="Обычный 7 13" xfId="2"/>
  </cellStyles>
  <dxfs count="1676">
    <dxf>
      <fill>
        <patternFill>
          <bgColor rgb="FFFF99CC"/>
        </patternFill>
      </fill>
    </dxf>
    <dxf>
      <fill>
        <patternFill>
          <bgColor rgb="FFFFFF00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CC"/>
        </patternFill>
      </fill>
    </dxf>
    <dxf>
      <fill>
        <patternFill>
          <bgColor rgb="FFFFFF00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99FF99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99FF99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99FF99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66FF99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99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9999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9999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99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ont>
        <strike val="0"/>
        <color theme="0"/>
      </font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ill>
        <patternFill>
          <bgColor rgb="FFFFCC99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ont>
        <strike val="0"/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CC"/>
        </patternFill>
      </fill>
    </dxf>
    <dxf>
      <fill>
        <patternFill>
          <bgColor rgb="FFFFFF00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CC"/>
        </patternFill>
      </fill>
    </dxf>
    <dxf>
      <fill>
        <patternFill>
          <bgColor rgb="FFFFFF00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99FF99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99FF99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99FF99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66FF99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99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9999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9999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99"/>
        </patternFill>
      </fill>
    </dxf>
    <dxf>
      <fill>
        <patternFill>
          <bgColor rgb="FFFF9999"/>
        </patternFill>
      </fill>
    </dxf>
    <dxf>
      <fill>
        <patternFill>
          <bgColor rgb="FF66FF99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ont>
        <strike val="0"/>
        <color theme="0"/>
      </font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ill>
        <patternFill>
          <bgColor rgb="FFFFCC99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ont>
        <strike val="0"/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2" defaultPivotStyle="PivotStyleLight16"/>
  <colors>
    <mruColors>
      <color rgb="FFFFFF99"/>
      <color rgb="FFFF99CC"/>
      <color rgb="FF66FF99"/>
      <color rgb="FFFF66FF"/>
      <color rgb="FFFFFFCC"/>
      <color rgb="FFFF9999"/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1"/>
  <sheetViews>
    <sheetView tabSelected="1" zoomScale="82" zoomScaleNormal="82" workbookViewId="0"/>
  </sheetViews>
  <sheetFormatPr defaultColWidth="9.140625" defaultRowHeight="15.75" x14ac:dyDescent="0.25"/>
  <cols>
    <col min="1" max="1" width="11.5703125" style="1" customWidth="1"/>
    <col min="2" max="2" width="77.140625" style="1" customWidth="1"/>
    <col min="3" max="3" width="18" style="1" customWidth="1"/>
    <col min="4" max="4" width="16.42578125" style="1" customWidth="1"/>
    <col min="5" max="5" width="21.85546875" style="1" customWidth="1"/>
    <col min="6" max="6" width="15.5703125" style="2" customWidth="1"/>
    <col min="7" max="7" width="12.5703125" style="2" customWidth="1"/>
    <col min="8" max="8" width="10.140625" style="2" customWidth="1"/>
    <col min="9" max="9" width="8.28515625" style="2" customWidth="1"/>
    <col min="10" max="10" width="8.85546875" style="2" bestFit="1" customWidth="1"/>
    <col min="11" max="11" width="8.140625" style="2" customWidth="1"/>
    <col min="12" max="12" width="9.85546875" style="2" customWidth="1"/>
    <col min="13" max="13" width="8.42578125" style="2" customWidth="1"/>
    <col min="14" max="14" width="7.42578125" style="2" customWidth="1"/>
    <col min="15" max="15" width="8.5703125" style="2" customWidth="1"/>
    <col min="16" max="16" width="8.7109375" style="2" customWidth="1"/>
    <col min="17" max="17" width="24" style="2" customWidth="1"/>
    <col min="18" max="18" width="11.42578125" style="2" customWidth="1"/>
    <col min="19" max="19" width="13.5703125" style="2" customWidth="1"/>
    <col min="20" max="20" width="46.5703125" style="37" customWidth="1"/>
    <col min="21" max="254" width="9.140625" style="1"/>
    <col min="255" max="255" width="8.140625" style="1" customWidth="1"/>
    <col min="256" max="256" width="25.5703125" style="1" customWidth="1"/>
    <col min="257" max="257" width="13.5703125" style="1" customWidth="1"/>
    <col min="258" max="258" width="13.85546875" style="1" customWidth="1"/>
    <col min="259" max="259" width="13" style="1" customWidth="1"/>
    <col min="260" max="260" width="13.5703125" style="1" customWidth="1"/>
    <col min="261" max="270" width="7.42578125" style="1" customWidth="1"/>
    <col min="271" max="271" width="13.5703125" style="1" customWidth="1"/>
    <col min="272" max="272" width="9.5703125" style="1" customWidth="1"/>
    <col min="273" max="273" width="5.5703125" style="1" customWidth="1"/>
    <col min="274" max="274" width="10.42578125" style="1" customWidth="1"/>
    <col min="275" max="510" width="9.140625" style="1"/>
    <col min="511" max="511" width="8.140625" style="1" customWidth="1"/>
    <col min="512" max="512" width="25.5703125" style="1" customWidth="1"/>
    <col min="513" max="513" width="13.5703125" style="1" customWidth="1"/>
    <col min="514" max="514" width="13.85546875" style="1" customWidth="1"/>
    <col min="515" max="515" width="13" style="1" customWidth="1"/>
    <col min="516" max="516" width="13.5703125" style="1" customWidth="1"/>
    <col min="517" max="526" width="7.42578125" style="1" customWidth="1"/>
    <col min="527" max="527" width="13.5703125" style="1" customWidth="1"/>
    <col min="528" max="528" width="9.5703125" style="1" customWidth="1"/>
    <col min="529" max="529" width="5.5703125" style="1" customWidth="1"/>
    <col min="530" max="530" width="10.42578125" style="1" customWidth="1"/>
    <col min="531" max="766" width="9.140625" style="1"/>
    <col min="767" max="767" width="8.140625" style="1" customWidth="1"/>
    <col min="768" max="768" width="25.5703125" style="1" customWidth="1"/>
    <col min="769" max="769" width="13.5703125" style="1" customWidth="1"/>
    <col min="770" max="770" width="13.85546875" style="1" customWidth="1"/>
    <col min="771" max="771" width="13" style="1" customWidth="1"/>
    <col min="772" max="772" width="13.5703125" style="1" customWidth="1"/>
    <col min="773" max="782" width="7.42578125" style="1" customWidth="1"/>
    <col min="783" max="783" width="13.5703125" style="1" customWidth="1"/>
    <col min="784" max="784" width="9.5703125" style="1" customWidth="1"/>
    <col min="785" max="785" width="5.5703125" style="1" customWidth="1"/>
    <col min="786" max="786" width="10.42578125" style="1" customWidth="1"/>
    <col min="787" max="1022" width="9.140625" style="1"/>
    <col min="1023" max="1023" width="8.140625" style="1" customWidth="1"/>
    <col min="1024" max="1024" width="25.5703125" style="1" customWidth="1"/>
    <col min="1025" max="1025" width="13.5703125" style="1" customWidth="1"/>
    <col min="1026" max="1026" width="13.85546875" style="1" customWidth="1"/>
    <col min="1027" max="1027" width="13" style="1" customWidth="1"/>
    <col min="1028" max="1028" width="13.5703125" style="1" customWidth="1"/>
    <col min="1029" max="1038" width="7.42578125" style="1" customWidth="1"/>
    <col min="1039" max="1039" width="13.5703125" style="1" customWidth="1"/>
    <col min="1040" max="1040" width="9.5703125" style="1" customWidth="1"/>
    <col min="1041" max="1041" width="5.5703125" style="1" customWidth="1"/>
    <col min="1042" max="1042" width="10.42578125" style="1" customWidth="1"/>
    <col min="1043" max="1278" width="9.140625" style="1"/>
    <col min="1279" max="1279" width="8.140625" style="1" customWidth="1"/>
    <col min="1280" max="1280" width="25.5703125" style="1" customWidth="1"/>
    <col min="1281" max="1281" width="13.5703125" style="1" customWidth="1"/>
    <col min="1282" max="1282" width="13.85546875" style="1" customWidth="1"/>
    <col min="1283" max="1283" width="13" style="1" customWidth="1"/>
    <col min="1284" max="1284" width="13.5703125" style="1" customWidth="1"/>
    <col min="1285" max="1294" width="7.42578125" style="1" customWidth="1"/>
    <col min="1295" max="1295" width="13.5703125" style="1" customWidth="1"/>
    <col min="1296" max="1296" width="9.5703125" style="1" customWidth="1"/>
    <col min="1297" max="1297" width="5.5703125" style="1" customWidth="1"/>
    <col min="1298" max="1298" width="10.42578125" style="1" customWidth="1"/>
    <col min="1299" max="1534" width="9.140625" style="1"/>
    <col min="1535" max="1535" width="8.140625" style="1" customWidth="1"/>
    <col min="1536" max="1536" width="25.5703125" style="1" customWidth="1"/>
    <col min="1537" max="1537" width="13.5703125" style="1" customWidth="1"/>
    <col min="1538" max="1538" width="13.85546875" style="1" customWidth="1"/>
    <col min="1539" max="1539" width="13" style="1" customWidth="1"/>
    <col min="1540" max="1540" width="13.5703125" style="1" customWidth="1"/>
    <col min="1541" max="1550" width="7.42578125" style="1" customWidth="1"/>
    <col min="1551" max="1551" width="13.5703125" style="1" customWidth="1"/>
    <col min="1552" max="1552" width="9.5703125" style="1" customWidth="1"/>
    <col min="1553" max="1553" width="5.5703125" style="1" customWidth="1"/>
    <col min="1554" max="1554" width="10.42578125" style="1" customWidth="1"/>
    <col min="1555" max="1790" width="9.140625" style="1"/>
    <col min="1791" max="1791" width="8.140625" style="1" customWidth="1"/>
    <col min="1792" max="1792" width="25.5703125" style="1" customWidth="1"/>
    <col min="1793" max="1793" width="13.5703125" style="1" customWidth="1"/>
    <col min="1794" max="1794" width="13.85546875" style="1" customWidth="1"/>
    <col min="1795" max="1795" width="13" style="1" customWidth="1"/>
    <col min="1796" max="1796" width="13.5703125" style="1" customWidth="1"/>
    <col min="1797" max="1806" width="7.42578125" style="1" customWidth="1"/>
    <col min="1807" max="1807" width="13.5703125" style="1" customWidth="1"/>
    <col min="1808" max="1808" width="9.5703125" style="1" customWidth="1"/>
    <col min="1809" max="1809" width="5.5703125" style="1" customWidth="1"/>
    <col min="1810" max="1810" width="10.42578125" style="1" customWidth="1"/>
    <col min="1811" max="2046" width="9.140625" style="1"/>
    <col min="2047" max="2047" width="8.140625" style="1" customWidth="1"/>
    <col min="2048" max="2048" width="25.5703125" style="1" customWidth="1"/>
    <col min="2049" max="2049" width="13.5703125" style="1" customWidth="1"/>
    <col min="2050" max="2050" width="13.85546875" style="1" customWidth="1"/>
    <col min="2051" max="2051" width="13" style="1" customWidth="1"/>
    <col min="2052" max="2052" width="13.5703125" style="1" customWidth="1"/>
    <col min="2053" max="2062" width="7.42578125" style="1" customWidth="1"/>
    <col min="2063" max="2063" width="13.5703125" style="1" customWidth="1"/>
    <col min="2064" max="2064" width="9.5703125" style="1" customWidth="1"/>
    <col min="2065" max="2065" width="5.5703125" style="1" customWidth="1"/>
    <col min="2066" max="2066" width="10.42578125" style="1" customWidth="1"/>
    <col min="2067" max="2302" width="9.140625" style="1"/>
    <col min="2303" max="2303" width="8.140625" style="1" customWidth="1"/>
    <col min="2304" max="2304" width="25.5703125" style="1" customWidth="1"/>
    <col min="2305" max="2305" width="13.5703125" style="1" customWidth="1"/>
    <col min="2306" max="2306" width="13.85546875" style="1" customWidth="1"/>
    <col min="2307" max="2307" width="13" style="1" customWidth="1"/>
    <col min="2308" max="2308" width="13.5703125" style="1" customWidth="1"/>
    <col min="2309" max="2318" width="7.42578125" style="1" customWidth="1"/>
    <col min="2319" max="2319" width="13.5703125" style="1" customWidth="1"/>
    <col min="2320" max="2320" width="9.5703125" style="1" customWidth="1"/>
    <col min="2321" max="2321" width="5.5703125" style="1" customWidth="1"/>
    <col min="2322" max="2322" width="10.42578125" style="1" customWidth="1"/>
    <col min="2323" max="2558" width="9.140625" style="1"/>
    <col min="2559" max="2559" width="8.140625" style="1" customWidth="1"/>
    <col min="2560" max="2560" width="25.5703125" style="1" customWidth="1"/>
    <col min="2561" max="2561" width="13.5703125" style="1" customWidth="1"/>
    <col min="2562" max="2562" width="13.85546875" style="1" customWidth="1"/>
    <col min="2563" max="2563" width="13" style="1" customWidth="1"/>
    <col min="2564" max="2564" width="13.5703125" style="1" customWidth="1"/>
    <col min="2565" max="2574" width="7.42578125" style="1" customWidth="1"/>
    <col min="2575" max="2575" width="13.5703125" style="1" customWidth="1"/>
    <col min="2576" max="2576" width="9.5703125" style="1" customWidth="1"/>
    <col min="2577" max="2577" width="5.5703125" style="1" customWidth="1"/>
    <col min="2578" max="2578" width="10.42578125" style="1" customWidth="1"/>
    <col min="2579" max="2814" width="9.140625" style="1"/>
    <col min="2815" max="2815" width="8.140625" style="1" customWidth="1"/>
    <col min="2816" max="2816" width="25.5703125" style="1" customWidth="1"/>
    <col min="2817" max="2817" width="13.5703125" style="1" customWidth="1"/>
    <col min="2818" max="2818" width="13.85546875" style="1" customWidth="1"/>
    <col min="2819" max="2819" width="13" style="1" customWidth="1"/>
    <col min="2820" max="2820" width="13.5703125" style="1" customWidth="1"/>
    <col min="2821" max="2830" width="7.42578125" style="1" customWidth="1"/>
    <col min="2831" max="2831" width="13.5703125" style="1" customWidth="1"/>
    <col min="2832" max="2832" width="9.5703125" style="1" customWidth="1"/>
    <col min="2833" max="2833" width="5.5703125" style="1" customWidth="1"/>
    <col min="2834" max="2834" width="10.42578125" style="1" customWidth="1"/>
    <col min="2835" max="3070" width="9.140625" style="1"/>
    <col min="3071" max="3071" width="8.140625" style="1" customWidth="1"/>
    <col min="3072" max="3072" width="25.5703125" style="1" customWidth="1"/>
    <col min="3073" max="3073" width="13.5703125" style="1" customWidth="1"/>
    <col min="3074" max="3074" width="13.85546875" style="1" customWidth="1"/>
    <col min="3075" max="3075" width="13" style="1" customWidth="1"/>
    <col min="3076" max="3076" width="13.5703125" style="1" customWidth="1"/>
    <col min="3077" max="3086" width="7.42578125" style="1" customWidth="1"/>
    <col min="3087" max="3087" width="13.5703125" style="1" customWidth="1"/>
    <col min="3088" max="3088" width="9.5703125" style="1" customWidth="1"/>
    <col min="3089" max="3089" width="5.5703125" style="1" customWidth="1"/>
    <col min="3090" max="3090" width="10.42578125" style="1" customWidth="1"/>
    <col min="3091" max="3326" width="9.140625" style="1"/>
    <col min="3327" max="3327" width="8.140625" style="1" customWidth="1"/>
    <col min="3328" max="3328" width="25.5703125" style="1" customWidth="1"/>
    <col min="3329" max="3329" width="13.5703125" style="1" customWidth="1"/>
    <col min="3330" max="3330" width="13.85546875" style="1" customWidth="1"/>
    <col min="3331" max="3331" width="13" style="1" customWidth="1"/>
    <col min="3332" max="3332" width="13.5703125" style="1" customWidth="1"/>
    <col min="3333" max="3342" width="7.42578125" style="1" customWidth="1"/>
    <col min="3343" max="3343" width="13.5703125" style="1" customWidth="1"/>
    <col min="3344" max="3344" width="9.5703125" style="1" customWidth="1"/>
    <col min="3345" max="3345" width="5.5703125" style="1" customWidth="1"/>
    <col min="3346" max="3346" width="10.42578125" style="1" customWidth="1"/>
    <col min="3347" max="3582" width="9.140625" style="1"/>
    <col min="3583" max="3583" width="8.140625" style="1" customWidth="1"/>
    <col min="3584" max="3584" width="25.5703125" style="1" customWidth="1"/>
    <col min="3585" max="3585" width="13.5703125" style="1" customWidth="1"/>
    <col min="3586" max="3586" width="13.85546875" style="1" customWidth="1"/>
    <col min="3587" max="3587" width="13" style="1" customWidth="1"/>
    <col min="3588" max="3588" width="13.5703125" style="1" customWidth="1"/>
    <col min="3589" max="3598" width="7.42578125" style="1" customWidth="1"/>
    <col min="3599" max="3599" width="13.5703125" style="1" customWidth="1"/>
    <col min="3600" max="3600" width="9.5703125" style="1" customWidth="1"/>
    <col min="3601" max="3601" width="5.5703125" style="1" customWidth="1"/>
    <col min="3602" max="3602" width="10.42578125" style="1" customWidth="1"/>
    <col min="3603" max="3838" width="9.140625" style="1"/>
    <col min="3839" max="3839" width="8.140625" style="1" customWidth="1"/>
    <col min="3840" max="3840" width="25.5703125" style="1" customWidth="1"/>
    <col min="3841" max="3841" width="13.5703125" style="1" customWidth="1"/>
    <col min="3842" max="3842" width="13.85546875" style="1" customWidth="1"/>
    <col min="3843" max="3843" width="13" style="1" customWidth="1"/>
    <col min="3844" max="3844" width="13.5703125" style="1" customWidth="1"/>
    <col min="3845" max="3854" width="7.42578125" style="1" customWidth="1"/>
    <col min="3855" max="3855" width="13.5703125" style="1" customWidth="1"/>
    <col min="3856" max="3856" width="9.5703125" style="1" customWidth="1"/>
    <col min="3857" max="3857" width="5.5703125" style="1" customWidth="1"/>
    <col min="3858" max="3858" width="10.42578125" style="1" customWidth="1"/>
    <col min="3859" max="4094" width="9.140625" style="1"/>
    <col min="4095" max="4095" width="8.140625" style="1" customWidth="1"/>
    <col min="4096" max="4096" width="25.5703125" style="1" customWidth="1"/>
    <col min="4097" max="4097" width="13.5703125" style="1" customWidth="1"/>
    <col min="4098" max="4098" width="13.85546875" style="1" customWidth="1"/>
    <col min="4099" max="4099" width="13" style="1" customWidth="1"/>
    <col min="4100" max="4100" width="13.5703125" style="1" customWidth="1"/>
    <col min="4101" max="4110" width="7.42578125" style="1" customWidth="1"/>
    <col min="4111" max="4111" width="13.5703125" style="1" customWidth="1"/>
    <col min="4112" max="4112" width="9.5703125" style="1" customWidth="1"/>
    <col min="4113" max="4113" width="5.5703125" style="1" customWidth="1"/>
    <col min="4114" max="4114" width="10.42578125" style="1" customWidth="1"/>
    <col min="4115" max="4350" width="9.140625" style="1"/>
    <col min="4351" max="4351" width="8.140625" style="1" customWidth="1"/>
    <col min="4352" max="4352" width="25.5703125" style="1" customWidth="1"/>
    <col min="4353" max="4353" width="13.5703125" style="1" customWidth="1"/>
    <col min="4354" max="4354" width="13.85546875" style="1" customWidth="1"/>
    <col min="4355" max="4355" width="13" style="1" customWidth="1"/>
    <col min="4356" max="4356" width="13.5703125" style="1" customWidth="1"/>
    <col min="4357" max="4366" width="7.42578125" style="1" customWidth="1"/>
    <col min="4367" max="4367" width="13.5703125" style="1" customWidth="1"/>
    <col min="4368" max="4368" width="9.5703125" style="1" customWidth="1"/>
    <col min="4369" max="4369" width="5.5703125" style="1" customWidth="1"/>
    <col min="4370" max="4370" width="10.42578125" style="1" customWidth="1"/>
    <col min="4371" max="4606" width="9.140625" style="1"/>
    <col min="4607" max="4607" width="8.140625" style="1" customWidth="1"/>
    <col min="4608" max="4608" width="25.5703125" style="1" customWidth="1"/>
    <col min="4609" max="4609" width="13.5703125" style="1" customWidth="1"/>
    <col min="4610" max="4610" width="13.85546875" style="1" customWidth="1"/>
    <col min="4611" max="4611" width="13" style="1" customWidth="1"/>
    <col min="4612" max="4612" width="13.5703125" style="1" customWidth="1"/>
    <col min="4613" max="4622" width="7.42578125" style="1" customWidth="1"/>
    <col min="4623" max="4623" width="13.5703125" style="1" customWidth="1"/>
    <col min="4624" max="4624" width="9.5703125" style="1" customWidth="1"/>
    <col min="4625" max="4625" width="5.5703125" style="1" customWidth="1"/>
    <col min="4626" max="4626" width="10.42578125" style="1" customWidth="1"/>
    <col min="4627" max="4862" width="9.140625" style="1"/>
    <col min="4863" max="4863" width="8.140625" style="1" customWidth="1"/>
    <col min="4864" max="4864" width="25.5703125" style="1" customWidth="1"/>
    <col min="4865" max="4865" width="13.5703125" style="1" customWidth="1"/>
    <col min="4866" max="4866" width="13.85546875" style="1" customWidth="1"/>
    <col min="4867" max="4867" width="13" style="1" customWidth="1"/>
    <col min="4868" max="4868" width="13.5703125" style="1" customWidth="1"/>
    <col min="4869" max="4878" width="7.42578125" style="1" customWidth="1"/>
    <col min="4879" max="4879" width="13.5703125" style="1" customWidth="1"/>
    <col min="4880" max="4880" width="9.5703125" style="1" customWidth="1"/>
    <col min="4881" max="4881" width="5.5703125" style="1" customWidth="1"/>
    <col min="4882" max="4882" width="10.42578125" style="1" customWidth="1"/>
    <col min="4883" max="5118" width="9.140625" style="1"/>
    <col min="5119" max="5119" width="8.140625" style="1" customWidth="1"/>
    <col min="5120" max="5120" width="25.5703125" style="1" customWidth="1"/>
    <col min="5121" max="5121" width="13.5703125" style="1" customWidth="1"/>
    <col min="5122" max="5122" width="13.85546875" style="1" customWidth="1"/>
    <col min="5123" max="5123" width="13" style="1" customWidth="1"/>
    <col min="5124" max="5124" width="13.5703125" style="1" customWidth="1"/>
    <col min="5125" max="5134" width="7.42578125" style="1" customWidth="1"/>
    <col min="5135" max="5135" width="13.5703125" style="1" customWidth="1"/>
    <col min="5136" max="5136" width="9.5703125" style="1" customWidth="1"/>
    <col min="5137" max="5137" width="5.5703125" style="1" customWidth="1"/>
    <col min="5138" max="5138" width="10.42578125" style="1" customWidth="1"/>
    <col min="5139" max="5374" width="9.140625" style="1"/>
    <col min="5375" max="5375" width="8.140625" style="1" customWidth="1"/>
    <col min="5376" max="5376" width="25.5703125" style="1" customWidth="1"/>
    <col min="5377" max="5377" width="13.5703125" style="1" customWidth="1"/>
    <col min="5378" max="5378" width="13.85546875" style="1" customWidth="1"/>
    <col min="5379" max="5379" width="13" style="1" customWidth="1"/>
    <col min="5380" max="5380" width="13.5703125" style="1" customWidth="1"/>
    <col min="5381" max="5390" width="7.42578125" style="1" customWidth="1"/>
    <col min="5391" max="5391" width="13.5703125" style="1" customWidth="1"/>
    <col min="5392" max="5392" width="9.5703125" style="1" customWidth="1"/>
    <col min="5393" max="5393" width="5.5703125" style="1" customWidth="1"/>
    <col min="5394" max="5394" width="10.42578125" style="1" customWidth="1"/>
    <col min="5395" max="5630" width="9.140625" style="1"/>
    <col min="5631" max="5631" width="8.140625" style="1" customWidth="1"/>
    <col min="5632" max="5632" width="25.5703125" style="1" customWidth="1"/>
    <col min="5633" max="5633" width="13.5703125" style="1" customWidth="1"/>
    <col min="5634" max="5634" width="13.85546875" style="1" customWidth="1"/>
    <col min="5635" max="5635" width="13" style="1" customWidth="1"/>
    <col min="5636" max="5636" width="13.5703125" style="1" customWidth="1"/>
    <col min="5637" max="5646" width="7.42578125" style="1" customWidth="1"/>
    <col min="5647" max="5647" width="13.5703125" style="1" customWidth="1"/>
    <col min="5648" max="5648" width="9.5703125" style="1" customWidth="1"/>
    <col min="5649" max="5649" width="5.5703125" style="1" customWidth="1"/>
    <col min="5650" max="5650" width="10.42578125" style="1" customWidth="1"/>
    <col min="5651" max="5886" width="9.140625" style="1"/>
    <col min="5887" max="5887" width="8.140625" style="1" customWidth="1"/>
    <col min="5888" max="5888" width="25.5703125" style="1" customWidth="1"/>
    <col min="5889" max="5889" width="13.5703125" style="1" customWidth="1"/>
    <col min="5890" max="5890" width="13.85546875" style="1" customWidth="1"/>
    <col min="5891" max="5891" width="13" style="1" customWidth="1"/>
    <col min="5892" max="5892" width="13.5703125" style="1" customWidth="1"/>
    <col min="5893" max="5902" width="7.42578125" style="1" customWidth="1"/>
    <col min="5903" max="5903" width="13.5703125" style="1" customWidth="1"/>
    <col min="5904" max="5904" width="9.5703125" style="1" customWidth="1"/>
    <col min="5905" max="5905" width="5.5703125" style="1" customWidth="1"/>
    <col min="5906" max="5906" width="10.42578125" style="1" customWidth="1"/>
    <col min="5907" max="6142" width="9.140625" style="1"/>
    <col min="6143" max="6143" width="8.140625" style="1" customWidth="1"/>
    <col min="6144" max="6144" width="25.5703125" style="1" customWidth="1"/>
    <col min="6145" max="6145" width="13.5703125" style="1" customWidth="1"/>
    <col min="6146" max="6146" width="13.85546875" style="1" customWidth="1"/>
    <col min="6147" max="6147" width="13" style="1" customWidth="1"/>
    <col min="6148" max="6148" width="13.5703125" style="1" customWidth="1"/>
    <col min="6149" max="6158" width="7.42578125" style="1" customWidth="1"/>
    <col min="6159" max="6159" width="13.5703125" style="1" customWidth="1"/>
    <col min="6160" max="6160" width="9.5703125" style="1" customWidth="1"/>
    <col min="6161" max="6161" width="5.5703125" style="1" customWidth="1"/>
    <col min="6162" max="6162" width="10.42578125" style="1" customWidth="1"/>
    <col min="6163" max="6398" width="9.140625" style="1"/>
    <col min="6399" max="6399" width="8.140625" style="1" customWidth="1"/>
    <col min="6400" max="6400" width="25.5703125" style="1" customWidth="1"/>
    <col min="6401" max="6401" width="13.5703125" style="1" customWidth="1"/>
    <col min="6402" max="6402" width="13.85546875" style="1" customWidth="1"/>
    <col min="6403" max="6403" width="13" style="1" customWidth="1"/>
    <col min="6404" max="6404" width="13.5703125" style="1" customWidth="1"/>
    <col min="6405" max="6414" width="7.42578125" style="1" customWidth="1"/>
    <col min="6415" max="6415" width="13.5703125" style="1" customWidth="1"/>
    <col min="6416" max="6416" width="9.5703125" style="1" customWidth="1"/>
    <col min="6417" max="6417" width="5.5703125" style="1" customWidth="1"/>
    <col min="6418" max="6418" width="10.42578125" style="1" customWidth="1"/>
    <col min="6419" max="6654" width="9.140625" style="1"/>
    <col min="6655" max="6655" width="8.140625" style="1" customWidth="1"/>
    <col min="6656" max="6656" width="25.5703125" style="1" customWidth="1"/>
    <col min="6657" max="6657" width="13.5703125" style="1" customWidth="1"/>
    <col min="6658" max="6658" width="13.85546875" style="1" customWidth="1"/>
    <col min="6659" max="6659" width="13" style="1" customWidth="1"/>
    <col min="6660" max="6660" width="13.5703125" style="1" customWidth="1"/>
    <col min="6661" max="6670" width="7.42578125" style="1" customWidth="1"/>
    <col min="6671" max="6671" width="13.5703125" style="1" customWidth="1"/>
    <col min="6672" max="6672" width="9.5703125" style="1" customWidth="1"/>
    <col min="6673" max="6673" width="5.5703125" style="1" customWidth="1"/>
    <col min="6674" max="6674" width="10.42578125" style="1" customWidth="1"/>
    <col min="6675" max="6910" width="9.140625" style="1"/>
    <col min="6911" max="6911" width="8.140625" style="1" customWidth="1"/>
    <col min="6912" max="6912" width="25.5703125" style="1" customWidth="1"/>
    <col min="6913" max="6913" width="13.5703125" style="1" customWidth="1"/>
    <col min="6914" max="6914" width="13.85546875" style="1" customWidth="1"/>
    <col min="6915" max="6915" width="13" style="1" customWidth="1"/>
    <col min="6916" max="6916" width="13.5703125" style="1" customWidth="1"/>
    <col min="6917" max="6926" width="7.42578125" style="1" customWidth="1"/>
    <col min="6927" max="6927" width="13.5703125" style="1" customWidth="1"/>
    <col min="6928" max="6928" width="9.5703125" style="1" customWidth="1"/>
    <col min="6929" max="6929" width="5.5703125" style="1" customWidth="1"/>
    <col min="6930" max="6930" width="10.42578125" style="1" customWidth="1"/>
    <col min="6931" max="7166" width="9.140625" style="1"/>
    <col min="7167" max="7167" width="8.140625" style="1" customWidth="1"/>
    <col min="7168" max="7168" width="25.5703125" style="1" customWidth="1"/>
    <col min="7169" max="7169" width="13.5703125" style="1" customWidth="1"/>
    <col min="7170" max="7170" width="13.85546875" style="1" customWidth="1"/>
    <col min="7171" max="7171" width="13" style="1" customWidth="1"/>
    <col min="7172" max="7172" width="13.5703125" style="1" customWidth="1"/>
    <col min="7173" max="7182" width="7.42578125" style="1" customWidth="1"/>
    <col min="7183" max="7183" width="13.5703125" style="1" customWidth="1"/>
    <col min="7184" max="7184" width="9.5703125" style="1" customWidth="1"/>
    <col min="7185" max="7185" width="5.5703125" style="1" customWidth="1"/>
    <col min="7186" max="7186" width="10.42578125" style="1" customWidth="1"/>
    <col min="7187" max="7422" width="9.140625" style="1"/>
    <col min="7423" max="7423" width="8.140625" style="1" customWidth="1"/>
    <col min="7424" max="7424" width="25.5703125" style="1" customWidth="1"/>
    <col min="7425" max="7425" width="13.5703125" style="1" customWidth="1"/>
    <col min="7426" max="7426" width="13.85546875" style="1" customWidth="1"/>
    <col min="7427" max="7427" width="13" style="1" customWidth="1"/>
    <col min="7428" max="7428" width="13.5703125" style="1" customWidth="1"/>
    <col min="7429" max="7438" width="7.42578125" style="1" customWidth="1"/>
    <col min="7439" max="7439" width="13.5703125" style="1" customWidth="1"/>
    <col min="7440" max="7440" width="9.5703125" style="1" customWidth="1"/>
    <col min="7441" max="7441" width="5.5703125" style="1" customWidth="1"/>
    <col min="7442" max="7442" width="10.42578125" style="1" customWidth="1"/>
    <col min="7443" max="7678" width="9.140625" style="1"/>
    <col min="7679" max="7679" width="8.140625" style="1" customWidth="1"/>
    <col min="7680" max="7680" width="25.5703125" style="1" customWidth="1"/>
    <col min="7681" max="7681" width="13.5703125" style="1" customWidth="1"/>
    <col min="7682" max="7682" width="13.85546875" style="1" customWidth="1"/>
    <col min="7683" max="7683" width="13" style="1" customWidth="1"/>
    <col min="7684" max="7684" width="13.5703125" style="1" customWidth="1"/>
    <col min="7685" max="7694" width="7.42578125" style="1" customWidth="1"/>
    <col min="7695" max="7695" width="13.5703125" style="1" customWidth="1"/>
    <col min="7696" max="7696" width="9.5703125" style="1" customWidth="1"/>
    <col min="7697" max="7697" width="5.5703125" style="1" customWidth="1"/>
    <col min="7698" max="7698" width="10.42578125" style="1" customWidth="1"/>
    <col min="7699" max="7934" width="9.140625" style="1"/>
    <col min="7935" max="7935" width="8.140625" style="1" customWidth="1"/>
    <col min="7936" max="7936" width="25.5703125" style="1" customWidth="1"/>
    <col min="7937" max="7937" width="13.5703125" style="1" customWidth="1"/>
    <col min="7938" max="7938" width="13.85546875" style="1" customWidth="1"/>
    <col min="7939" max="7939" width="13" style="1" customWidth="1"/>
    <col min="7940" max="7940" width="13.5703125" style="1" customWidth="1"/>
    <col min="7941" max="7950" width="7.42578125" style="1" customWidth="1"/>
    <col min="7951" max="7951" width="13.5703125" style="1" customWidth="1"/>
    <col min="7952" max="7952" width="9.5703125" style="1" customWidth="1"/>
    <col min="7953" max="7953" width="5.5703125" style="1" customWidth="1"/>
    <col min="7954" max="7954" width="10.42578125" style="1" customWidth="1"/>
    <col min="7955" max="8190" width="9.140625" style="1"/>
    <col min="8191" max="8191" width="8.140625" style="1" customWidth="1"/>
    <col min="8192" max="8192" width="25.5703125" style="1" customWidth="1"/>
    <col min="8193" max="8193" width="13.5703125" style="1" customWidth="1"/>
    <col min="8194" max="8194" width="13.85546875" style="1" customWidth="1"/>
    <col min="8195" max="8195" width="13" style="1" customWidth="1"/>
    <col min="8196" max="8196" width="13.5703125" style="1" customWidth="1"/>
    <col min="8197" max="8206" width="7.42578125" style="1" customWidth="1"/>
    <col min="8207" max="8207" width="13.5703125" style="1" customWidth="1"/>
    <col min="8208" max="8208" width="9.5703125" style="1" customWidth="1"/>
    <col min="8209" max="8209" width="5.5703125" style="1" customWidth="1"/>
    <col min="8210" max="8210" width="10.42578125" style="1" customWidth="1"/>
    <col min="8211" max="8446" width="9.140625" style="1"/>
    <col min="8447" max="8447" width="8.140625" style="1" customWidth="1"/>
    <col min="8448" max="8448" width="25.5703125" style="1" customWidth="1"/>
    <col min="8449" max="8449" width="13.5703125" style="1" customWidth="1"/>
    <col min="8450" max="8450" width="13.85546875" style="1" customWidth="1"/>
    <col min="8451" max="8451" width="13" style="1" customWidth="1"/>
    <col min="8452" max="8452" width="13.5703125" style="1" customWidth="1"/>
    <col min="8453" max="8462" width="7.42578125" style="1" customWidth="1"/>
    <col min="8463" max="8463" width="13.5703125" style="1" customWidth="1"/>
    <col min="8464" max="8464" width="9.5703125" style="1" customWidth="1"/>
    <col min="8465" max="8465" width="5.5703125" style="1" customWidth="1"/>
    <col min="8466" max="8466" width="10.42578125" style="1" customWidth="1"/>
    <col min="8467" max="8702" width="9.140625" style="1"/>
    <col min="8703" max="8703" width="8.140625" style="1" customWidth="1"/>
    <col min="8704" max="8704" width="25.5703125" style="1" customWidth="1"/>
    <col min="8705" max="8705" width="13.5703125" style="1" customWidth="1"/>
    <col min="8706" max="8706" width="13.85546875" style="1" customWidth="1"/>
    <col min="8707" max="8707" width="13" style="1" customWidth="1"/>
    <col min="8708" max="8708" width="13.5703125" style="1" customWidth="1"/>
    <col min="8709" max="8718" width="7.42578125" style="1" customWidth="1"/>
    <col min="8719" max="8719" width="13.5703125" style="1" customWidth="1"/>
    <col min="8720" max="8720" width="9.5703125" style="1" customWidth="1"/>
    <col min="8721" max="8721" width="5.5703125" style="1" customWidth="1"/>
    <col min="8722" max="8722" width="10.42578125" style="1" customWidth="1"/>
    <col min="8723" max="8958" width="9.140625" style="1"/>
    <col min="8959" max="8959" width="8.140625" style="1" customWidth="1"/>
    <col min="8960" max="8960" width="25.5703125" style="1" customWidth="1"/>
    <col min="8961" max="8961" width="13.5703125" style="1" customWidth="1"/>
    <col min="8962" max="8962" width="13.85546875" style="1" customWidth="1"/>
    <col min="8963" max="8963" width="13" style="1" customWidth="1"/>
    <col min="8964" max="8964" width="13.5703125" style="1" customWidth="1"/>
    <col min="8965" max="8974" width="7.42578125" style="1" customWidth="1"/>
    <col min="8975" max="8975" width="13.5703125" style="1" customWidth="1"/>
    <col min="8976" max="8976" width="9.5703125" style="1" customWidth="1"/>
    <col min="8977" max="8977" width="5.5703125" style="1" customWidth="1"/>
    <col min="8978" max="8978" width="10.42578125" style="1" customWidth="1"/>
    <col min="8979" max="9214" width="9.140625" style="1"/>
    <col min="9215" max="9215" width="8.140625" style="1" customWidth="1"/>
    <col min="9216" max="9216" width="25.5703125" style="1" customWidth="1"/>
    <col min="9217" max="9217" width="13.5703125" style="1" customWidth="1"/>
    <col min="9218" max="9218" width="13.85546875" style="1" customWidth="1"/>
    <col min="9219" max="9219" width="13" style="1" customWidth="1"/>
    <col min="9220" max="9220" width="13.5703125" style="1" customWidth="1"/>
    <col min="9221" max="9230" width="7.42578125" style="1" customWidth="1"/>
    <col min="9231" max="9231" width="13.5703125" style="1" customWidth="1"/>
    <col min="9232" max="9232" width="9.5703125" style="1" customWidth="1"/>
    <col min="9233" max="9233" width="5.5703125" style="1" customWidth="1"/>
    <col min="9234" max="9234" width="10.42578125" style="1" customWidth="1"/>
    <col min="9235" max="9470" width="9.140625" style="1"/>
    <col min="9471" max="9471" width="8.140625" style="1" customWidth="1"/>
    <col min="9472" max="9472" width="25.5703125" style="1" customWidth="1"/>
    <col min="9473" max="9473" width="13.5703125" style="1" customWidth="1"/>
    <col min="9474" max="9474" width="13.85546875" style="1" customWidth="1"/>
    <col min="9475" max="9475" width="13" style="1" customWidth="1"/>
    <col min="9476" max="9476" width="13.5703125" style="1" customWidth="1"/>
    <col min="9477" max="9486" width="7.42578125" style="1" customWidth="1"/>
    <col min="9487" max="9487" width="13.5703125" style="1" customWidth="1"/>
    <col min="9488" max="9488" width="9.5703125" style="1" customWidth="1"/>
    <col min="9489" max="9489" width="5.5703125" style="1" customWidth="1"/>
    <col min="9490" max="9490" width="10.42578125" style="1" customWidth="1"/>
    <col min="9491" max="9726" width="9.140625" style="1"/>
    <col min="9727" max="9727" width="8.140625" style="1" customWidth="1"/>
    <col min="9728" max="9728" width="25.5703125" style="1" customWidth="1"/>
    <col min="9729" max="9729" width="13.5703125" style="1" customWidth="1"/>
    <col min="9730" max="9730" width="13.85546875" style="1" customWidth="1"/>
    <col min="9731" max="9731" width="13" style="1" customWidth="1"/>
    <col min="9732" max="9732" width="13.5703125" style="1" customWidth="1"/>
    <col min="9733" max="9742" width="7.42578125" style="1" customWidth="1"/>
    <col min="9743" max="9743" width="13.5703125" style="1" customWidth="1"/>
    <col min="9744" max="9744" width="9.5703125" style="1" customWidth="1"/>
    <col min="9745" max="9745" width="5.5703125" style="1" customWidth="1"/>
    <col min="9746" max="9746" width="10.42578125" style="1" customWidth="1"/>
    <col min="9747" max="9982" width="9.140625" style="1"/>
    <col min="9983" max="9983" width="8.140625" style="1" customWidth="1"/>
    <col min="9984" max="9984" width="25.5703125" style="1" customWidth="1"/>
    <col min="9985" max="9985" width="13.5703125" style="1" customWidth="1"/>
    <col min="9986" max="9986" width="13.85546875" style="1" customWidth="1"/>
    <col min="9987" max="9987" width="13" style="1" customWidth="1"/>
    <col min="9988" max="9988" width="13.5703125" style="1" customWidth="1"/>
    <col min="9989" max="9998" width="7.42578125" style="1" customWidth="1"/>
    <col min="9999" max="9999" width="13.5703125" style="1" customWidth="1"/>
    <col min="10000" max="10000" width="9.5703125" style="1" customWidth="1"/>
    <col min="10001" max="10001" width="5.5703125" style="1" customWidth="1"/>
    <col min="10002" max="10002" width="10.42578125" style="1" customWidth="1"/>
    <col min="10003" max="10238" width="9.140625" style="1"/>
    <col min="10239" max="10239" width="8.140625" style="1" customWidth="1"/>
    <col min="10240" max="10240" width="25.5703125" style="1" customWidth="1"/>
    <col min="10241" max="10241" width="13.5703125" style="1" customWidth="1"/>
    <col min="10242" max="10242" width="13.85546875" style="1" customWidth="1"/>
    <col min="10243" max="10243" width="13" style="1" customWidth="1"/>
    <col min="10244" max="10244" width="13.5703125" style="1" customWidth="1"/>
    <col min="10245" max="10254" width="7.42578125" style="1" customWidth="1"/>
    <col min="10255" max="10255" width="13.5703125" style="1" customWidth="1"/>
    <col min="10256" max="10256" width="9.5703125" style="1" customWidth="1"/>
    <col min="10257" max="10257" width="5.5703125" style="1" customWidth="1"/>
    <col min="10258" max="10258" width="10.42578125" style="1" customWidth="1"/>
    <col min="10259" max="10494" width="9.140625" style="1"/>
    <col min="10495" max="10495" width="8.140625" style="1" customWidth="1"/>
    <col min="10496" max="10496" width="25.5703125" style="1" customWidth="1"/>
    <col min="10497" max="10497" width="13.5703125" style="1" customWidth="1"/>
    <col min="10498" max="10498" width="13.85546875" style="1" customWidth="1"/>
    <col min="10499" max="10499" width="13" style="1" customWidth="1"/>
    <col min="10500" max="10500" width="13.5703125" style="1" customWidth="1"/>
    <col min="10501" max="10510" width="7.42578125" style="1" customWidth="1"/>
    <col min="10511" max="10511" width="13.5703125" style="1" customWidth="1"/>
    <col min="10512" max="10512" width="9.5703125" style="1" customWidth="1"/>
    <col min="10513" max="10513" width="5.5703125" style="1" customWidth="1"/>
    <col min="10514" max="10514" width="10.42578125" style="1" customWidth="1"/>
    <col min="10515" max="10750" width="9.140625" style="1"/>
    <col min="10751" max="10751" width="8.140625" style="1" customWidth="1"/>
    <col min="10752" max="10752" width="25.5703125" style="1" customWidth="1"/>
    <col min="10753" max="10753" width="13.5703125" style="1" customWidth="1"/>
    <col min="10754" max="10754" width="13.85546875" style="1" customWidth="1"/>
    <col min="10755" max="10755" width="13" style="1" customWidth="1"/>
    <col min="10756" max="10756" width="13.5703125" style="1" customWidth="1"/>
    <col min="10757" max="10766" width="7.42578125" style="1" customWidth="1"/>
    <col min="10767" max="10767" width="13.5703125" style="1" customWidth="1"/>
    <col min="10768" max="10768" width="9.5703125" style="1" customWidth="1"/>
    <col min="10769" max="10769" width="5.5703125" style="1" customWidth="1"/>
    <col min="10770" max="10770" width="10.42578125" style="1" customWidth="1"/>
    <col min="10771" max="11006" width="9.140625" style="1"/>
    <col min="11007" max="11007" width="8.140625" style="1" customWidth="1"/>
    <col min="11008" max="11008" width="25.5703125" style="1" customWidth="1"/>
    <col min="11009" max="11009" width="13.5703125" style="1" customWidth="1"/>
    <col min="11010" max="11010" width="13.85546875" style="1" customWidth="1"/>
    <col min="11011" max="11011" width="13" style="1" customWidth="1"/>
    <col min="11012" max="11012" width="13.5703125" style="1" customWidth="1"/>
    <col min="11013" max="11022" width="7.42578125" style="1" customWidth="1"/>
    <col min="11023" max="11023" width="13.5703125" style="1" customWidth="1"/>
    <col min="11024" max="11024" width="9.5703125" style="1" customWidth="1"/>
    <col min="11025" max="11025" width="5.5703125" style="1" customWidth="1"/>
    <col min="11026" max="11026" width="10.42578125" style="1" customWidth="1"/>
    <col min="11027" max="11262" width="9.140625" style="1"/>
    <col min="11263" max="11263" width="8.140625" style="1" customWidth="1"/>
    <col min="11264" max="11264" width="25.5703125" style="1" customWidth="1"/>
    <col min="11265" max="11265" width="13.5703125" style="1" customWidth="1"/>
    <col min="11266" max="11266" width="13.85546875" style="1" customWidth="1"/>
    <col min="11267" max="11267" width="13" style="1" customWidth="1"/>
    <col min="11268" max="11268" width="13.5703125" style="1" customWidth="1"/>
    <col min="11269" max="11278" width="7.42578125" style="1" customWidth="1"/>
    <col min="11279" max="11279" width="13.5703125" style="1" customWidth="1"/>
    <col min="11280" max="11280" width="9.5703125" style="1" customWidth="1"/>
    <col min="11281" max="11281" width="5.5703125" style="1" customWidth="1"/>
    <col min="11282" max="11282" width="10.42578125" style="1" customWidth="1"/>
    <col min="11283" max="11518" width="9.140625" style="1"/>
    <col min="11519" max="11519" width="8.140625" style="1" customWidth="1"/>
    <col min="11520" max="11520" width="25.5703125" style="1" customWidth="1"/>
    <col min="11521" max="11521" width="13.5703125" style="1" customWidth="1"/>
    <col min="11522" max="11522" width="13.85546875" style="1" customWidth="1"/>
    <col min="11523" max="11523" width="13" style="1" customWidth="1"/>
    <col min="11524" max="11524" width="13.5703125" style="1" customWidth="1"/>
    <col min="11525" max="11534" width="7.42578125" style="1" customWidth="1"/>
    <col min="11535" max="11535" width="13.5703125" style="1" customWidth="1"/>
    <col min="11536" max="11536" width="9.5703125" style="1" customWidth="1"/>
    <col min="11537" max="11537" width="5.5703125" style="1" customWidth="1"/>
    <col min="11538" max="11538" width="10.42578125" style="1" customWidth="1"/>
    <col min="11539" max="11774" width="9.140625" style="1"/>
    <col min="11775" max="11775" width="8.140625" style="1" customWidth="1"/>
    <col min="11776" max="11776" width="25.5703125" style="1" customWidth="1"/>
    <col min="11777" max="11777" width="13.5703125" style="1" customWidth="1"/>
    <col min="11778" max="11778" width="13.85546875" style="1" customWidth="1"/>
    <col min="11779" max="11779" width="13" style="1" customWidth="1"/>
    <col min="11780" max="11780" width="13.5703125" style="1" customWidth="1"/>
    <col min="11781" max="11790" width="7.42578125" style="1" customWidth="1"/>
    <col min="11791" max="11791" width="13.5703125" style="1" customWidth="1"/>
    <col min="11792" max="11792" width="9.5703125" style="1" customWidth="1"/>
    <col min="11793" max="11793" width="5.5703125" style="1" customWidth="1"/>
    <col min="11794" max="11794" width="10.42578125" style="1" customWidth="1"/>
    <col min="11795" max="12030" width="9.140625" style="1"/>
    <col min="12031" max="12031" width="8.140625" style="1" customWidth="1"/>
    <col min="12032" max="12032" width="25.5703125" style="1" customWidth="1"/>
    <col min="12033" max="12033" width="13.5703125" style="1" customWidth="1"/>
    <col min="12034" max="12034" width="13.85546875" style="1" customWidth="1"/>
    <col min="12035" max="12035" width="13" style="1" customWidth="1"/>
    <col min="12036" max="12036" width="13.5703125" style="1" customWidth="1"/>
    <col min="12037" max="12046" width="7.42578125" style="1" customWidth="1"/>
    <col min="12047" max="12047" width="13.5703125" style="1" customWidth="1"/>
    <col min="12048" max="12048" width="9.5703125" style="1" customWidth="1"/>
    <col min="12049" max="12049" width="5.5703125" style="1" customWidth="1"/>
    <col min="12050" max="12050" width="10.42578125" style="1" customWidth="1"/>
    <col min="12051" max="12286" width="9.140625" style="1"/>
    <col min="12287" max="12287" width="8.140625" style="1" customWidth="1"/>
    <col min="12288" max="12288" width="25.5703125" style="1" customWidth="1"/>
    <col min="12289" max="12289" width="13.5703125" style="1" customWidth="1"/>
    <col min="12290" max="12290" width="13.85546875" style="1" customWidth="1"/>
    <col min="12291" max="12291" width="13" style="1" customWidth="1"/>
    <col min="12292" max="12292" width="13.5703125" style="1" customWidth="1"/>
    <col min="12293" max="12302" width="7.42578125" style="1" customWidth="1"/>
    <col min="12303" max="12303" width="13.5703125" style="1" customWidth="1"/>
    <col min="12304" max="12304" width="9.5703125" style="1" customWidth="1"/>
    <col min="12305" max="12305" width="5.5703125" style="1" customWidth="1"/>
    <col min="12306" max="12306" width="10.42578125" style="1" customWidth="1"/>
    <col min="12307" max="12542" width="9.140625" style="1"/>
    <col min="12543" max="12543" width="8.140625" style="1" customWidth="1"/>
    <col min="12544" max="12544" width="25.5703125" style="1" customWidth="1"/>
    <col min="12545" max="12545" width="13.5703125" style="1" customWidth="1"/>
    <col min="12546" max="12546" width="13.85546875" style="1" customWidth="1"/>
    <col min="12547" max="12547" width="13" style="1" customWidth="1"/>
    <col min="12548" max="12548" width="13.5703125" style="1" customWidth="1"/>
    <col min="12549" max="12558" width="7.42578125" style="1" customWidth="1"/>
    <col min="12559" max="12559" width="13.5703125" style="1" customWidth="1"/>
    <col min="12560" max="12560" width="9.5703125" style="1" customWidth="1"/>
    <col min="12561" max="12561" width="5.5703125" style="1" customWidth="1"/>
    <col min="12562" max="12562" width="10.42578125" style="1" customWidth="1"/>
    <col min="12563" max="12798" width="9.140625" style="1"/>
    <col min="12799" max="12799" width="8.140625" style="1" customWidth="1"/>
    <col min="12800" max="12800" width="25.5703125" style="1" customWidth="1"/>
    <col min="12801" max="12801" width="13.5703125" style="1" customWidth="1"/>
    <col min="12802" max="12802" width="13.85546875" style="1" customWidth="1"/>
    <col min="12803" max="12803" width="13" style="1" customWidth="1"/>
    <col min="12804" max="12804" width="13.5703125" style="1" customWidth="1"/>
    <col min="12805" max="12814" width="7.42578125" style="1" customWidth="1"/>
    <col min="12815" max="12815" width="13.5703125" style="1" customWidth="1"/>
    <col min="12816" max="12816" width="9.5703125" style="1" customWidth="1"/>
    <col min="12817" max="12817" width="5.5703125" style="1" customWidth="1"/>
    <col min="12818" max="12818" width="10.42578125" style="1" customWidth="1"/>
    <col min="12819" max="13054" width="9.140625" style="1"/>
    <col min="13055" max="13055" width="8.140625" style="1" customWidth="1"/>
    <col min="13056" max="13056" width="25.5703125" style="1" customWidth="1"/>
    <col min="13057" max="13057" width="13.5703125" style="1" customWidth="1"/>
    <col min="13058" max="13058" width="13.85546875" style="1" customWidth="1"/>
    <col min="13059" max="13059" width="13" style="1" customWidth="1"/>
    <col min="13060" max="13060" width="13.5703125" style="1" customWidth="1"/>
    <col min="13061" max="13070" width="7.42578125" style="1" customWidth="1"/>
    <col min="13071" max="13071" width="13.5703125" style="1" customWidth="1"/>
    <col min="13072" max="13072" width="9.5703125" style="1" customWidth="1"/>
    <col min="13073" max="13073" width="5.5703125" style="1" customWidth="1"/>
    <col min="13074" max="13074" width="10.42578125" style="1" customWidth="1"/>
    <col min="13075" max="13310" width="9.140625" style="1"/>
    <col min="13311" max="13311" width="8.140625" style="1" customWidth="1"/>
    <col min="13312" max="13312" width="25.5703125" style="1" customWidth="1"/>
    <col min="13313" max="13313" width="13.5703125" style="1" customWidth="1"/>
    <col min="13314" max="13314" width="13.85546875" style="1" customWidth="1"/>
    <col min="13315" max="13315" width="13" style="1" customWidth="1"/>
    <col min="13316" max="13316" width="13.5703125" style="1" customWidth="1"/>
    <col min="13317" max="13326" width="7.42578125" style="1" customWidth="1"/>
    <col min="13327" max="13327" width="13.5703125" style="1" customWidth="1"/>
    <col min="13328" max="13328" width="9.5703125" style="1" customWidth="1"/>
    <col min="13329" max="13329" width="5.5703125" style="1" customWidth="1"/>
    <col min="13330" max="13330" width="10.42578125" style="1" customWidth="1"/>
    <col min="13331" max="13566" width="9.140625" style="1"/>
    <col min="13567" max="13567" width="8.140625" style="1" customWidth="1"/>
    <col min="13568" max="13568" width="25.5703125" style="1" customWidth="1"/>
    <col min="13569" max="13569" width="13.5703125" style="1" customWidth="1"/>
    <col min="13570" max="13570" width="13.85546875" style="1" customWidth="1"/>
    <col min="13571" max="13571" width="13" style="1" customWidth="1"/>
    <col min="13572" max="13572" width="13.5703125" style="1" customWidth="1"/>
    <col min="13573" max="13582" width="7.42578125" style="1" customWidth="1"/>
    <col min="13583" max="13583" width="13.5703125" style="1" customWidth="1"/>
    <col min="13584" max="13584" width="9.5703125" style="1" customWidth="1"/>
    <col min="13585" max="13585" width="5.5703125" style="1" customWidth="1"/>
    <col min="13586" max="13586" width="10.42578125" style="1" customWidth="1"/>
    <col min="13587" max="13822" width="9.140625" style="1"/>
    <col min="13823" max="13823" width="8.140625" style="1" customWidth="1"/>
    <col min="13824" max="13824" width="25.5703125" style="1" customWidth="1"/>
    <col min="13825" max="13825" width="13.5703125" style="1" customWidth="1"/>
    <col min="13826" max="13826" width="13.85546875" style="1" customWidth="1"/>
    <col min="13827" max="13827" width="13" style="1" customWidth="1"/>
    <col min="13828" max="13828" width="13.5703125" style="1" customWidth="1"/>
    <col min="13829" max="13838" width="7.42578125" style="1" customWidth="1"/>
    <col min="13839" max="13839" width="13.5703125" style="1" customWidth="1"/>
    <col min="13840" max="13840" width="9.5703125" style="1" customWidth="1"/>
    <col min="13841" max="13841" width="5.5703125" style="1" customWidth="1"/>
    <col min="13842" max="13842" width="10.42578125" style="1" customWidth="1"/>
    <col min="13843" max="14078" width="9.140625" style="1"/>
    <col min="14079" max="14079" width="8.140625" style="1" customWidth="1"/>
    <col min="14080" max="14080" width="25.5703125" style="1" customWidth="1"/>
    <col min="14081" max="14081" width="13.5703125" style="1" customWidth="1"/>
    <col min="14082" max="14082" width="13.85546875" style="1" customWidth="1"/>
    <col min="14083" max="14083" width="13" style="1" customWidth="1"/>
    <col min="14084" max="14084" width="13.5703125" style="1" customWidth="1"/>
    <col min="14085" max="14094" width="7.42578125" style="1" customWidth="1"/>
    <col min="14095" max="14095" width="13.5703125" style="1" customWidth="1"/>
    <col min="14096" max="14096" width="9.5703125" style="1" customWidth="1"/>
    <col min="14097" max="14097" width="5.5703125" style="1" customWidth="1"/>
    <col min="14098" max="14098" width="10.42578125" style="1" customWidth="1"/>
    <col min="14099" max="14334" width="9.140625" style="1"/>
    <col min="14335" max="14335" width="8.140625" style="1" customWidth="1"/>
    <col min="14336" max="14336" width="25.5703125" style="1" customWidth="1"/>
    <col min="14337" max="14337" width="13.5703125" style="1" customWidth="1"/>
    <col min="14338" max="14338" width="13.85546875" style="1" customWidth="1"/>
    <col min="14339" max="14339" width="13" style="1" customWidth="1"/>
    <col min="14340" max="14340" width="13.5703125" style="1" customWidth="1"/>
    <col min="14341" max="14350" width="7.42578125" style="1" customWidth="1"/>
    <col min="14351" max="14351" width="13.5703125" style="1" customWidth="1"/>
    <col min="14352" max="14352" width="9.5703125" style="1" customWidth="1"/>
    <col min="14353" max="14353" width="5.5703125" style="1" customWidth="1"/>
    <col min="14354" max="14354" width="10.42578125" style="1" customWidth="1"/>
    <col min="14355" max="14590" width="9.140625" style="1"/>
    <col min="14591" max="14591" width="8.140625" style="1" customWidth="1"/>
    <col min="14592" max="14592" width="25.5703125" style="1" customWidth="1"/>
    <col min="14593" max="14593" width="13.5703125" style="1" customWidth="1"/>
    <col min="14594" max="14594" width="13.85546875" style="1" customWidth="1"/>
    <col min="14595" max="14595" width="13" style="1" customWidth="1"/>
    <col min="14596" max="14596" width="13.5703125" style="1" customWidth="1"/>
    <col min="14597" max="14606" width="7.42578125" style="1" customWidth="1"/>
    <col min="14607" max="14607" width="13.5703125" style="1" customWidth="1"/>
    <col min="14608" max="14608" width="9.5703125" style="1" customWidth="1"/>
    <col min="14609" max="14609" width="5.5703125" style="1" customWidth="1"/>
    <col min="14610" max="14610" width="10.42578125" style="1" customWidth="1"/>
    <col min="14611" max="14846" width="9.140625" style="1"/>
    <col min="14847" max="14847" width="8.140625" style="1" customWidth="1"/>
    <col min="14848" max="14848" width="25.5703125" style="1" customWidth="1"/>
    <col min="14849" max="14849" width="13.5703125" style="1" customWidth="1"/>
    <col min="14850" max="14850" width="13.85546875" style="1" customWidth="1"/>
    <col min="14851" max="14851" width="13" style="1" customWidth="1"/>
    <col min="14852" max="14852" width="13.5703125" style="1" customWidth="1"/>
    <col min="14853" max="14862" width="7.42578125" style="1" customWidth="1"/>
    <col min="14863" max="14863" width="13.5703125" style="1" customWidth="1"/>
    <col min="14864" max="14864" width="9.5703125" style="1" customWidth="1"/>
    <col min="14865" max="14865" width="5.5703125" style="1" customWidth="1"/>
    <col min="14866" max="14866" width="10.42578125" style="1" customWidth="1"/>
    <col min="14867" max="15102" width="9.140625" style="1"/>
    <col min="15103" max="15103" width="8.140625" style="1" customWidth="1"/>
    <col min="15104" max="15104" width="25.5703125" style="1" customWidth="1"/>
    <col min="15105" max="15105" width="13.5703125" style="1" customWidth="1"/>
    <col min="15106" max="15106" width="13.85546875" style="1" customWidth="1"/>
    <col min="15107" max="15107" width="13" style="1" customWidth="1"/>
    <col min="15108" max="15108" width="13.5703125" style="1" customWidth="1"/>
    <col min="15109" max="15118" width="7.42578125" style="1" customWidth="1"/>
    <col min="15119" max="15119" width="13.5703125" style="1" customWidth="1"/>
    <col min="15120" max="15120" width="9.5703125" style="1" customWidth="1"/>
    <col min="15121" max="15121" width="5.5703125" style="1" customWidth="1"/>
    <col min="15122" max="15122" width="10.42578125" style="1" customWidth="1"/>
    <col min="15123" max="15358" width="9.140625" style="1"/>
    <col min="15359" max="15359" width="8.140625" style="1" customWidth="1"/>
    <col min="15360" max="15360" width="25.5703125" style="1" customWidth="1"/>
    <col min="15361" max="15361" width="13.5703125" style="1" customWidth="1"/>
    <col min="15362" max="15362" width="13.85546875" style="1" customWidth="1"/>
    <col min="15363" max="15363" width="13" style="1" customWidth="1"/>
    <col min="15364" max="15364" width="13.5703125" style="1" customWidth="1"/>
    <col min="15365" max="15374" width="7.42578125" style="1" customWidth="1"/>
    <col min="15375" max="15375" width="13.5703125" style="1" customWidth="1"/>
    <col min="15376" max="15376" width="9.5703125" style="1" customWidth="1"/>
    <col min="15377" max="15377" width="5.5703125" style="1" customWidth="1"/>
    <col min="15378" max="15378" width="10.42578125" style="1" customWidth="1"/>
    <col min="15379" max="15614" width="9.140625" style="1"/>
    <col min="15615" max="15615" width="8.140625" style="1" customWidth="1"/>
    <col min="15616" max="15616" width="25.5703125" style="1" customWidth="1"/>
    <col min="15617" max="15617" width="13.5703125" style="1" customWidth="1"/>
    <col min="15618" max="15618" width="13.85546875" style="1" customWidth="1"/>
    <col min="15619" max="15619" width="13" style="1" customWidth="1"/>
    <col min="15620" max="15620" width="13.5703125" style="1" customWidth="1"/>
    <col min="15621" max="15630" width="7.42578125" style="1" customWidth="1"/>
    <col min="15631" max="15631" width="13.5703125" style="1" customWidth="1"/>
    <col min="15632" max="15632" width="9.5703125" style="1" customWidth="1"/>
    <col min="15633" max="15633" width="5.5703125" style="1" customWidth="1"/>
    <col min="15634" max="15634" width="10.42578125" style="1" customWidth="1"/>
    <col min="15635" max="15870" width="9.140625" style="1"/>
    <col min="15871" max="15871" width="8.140625" style="1" customWidth="1"/>
    <col min="15872" max="15872" width="25.5703125" style="1" customWidth="1"/>
    <col min="15873" max="15873" width="13.5703125" style="1" customWidth="1"/>
    <col min="15874" max="15874" width="13.85546875" style="1" customWidth="1"/>
    <col min="15875" max="15875" width="13" style="1" customWidth="1"/>
    <col min="15876" max="15876" width="13.5703125" style="1" customWidth="1"/>
    <col min="15877" max="15886" width="7.42578125" style="1" customWidth="1"/>
    <col min="15887" max="15887" width="13.5703125" style="1" customWidth="1"/>
    <col min="15888" max="15888" width="9.5703125" style="1" customWidth="1"/>
    <col min="15889" max="15889" width="5.5703125" style="1" customWidth="1"/>
    <col min="15890" max="15890" width="10.42578125" style="1" customWidth="1"/>
    <col min="15891" max="16126" width="9.140625" style="1"/>
    <col min="16127" max="16127" width="8.140625" style="1" customWidth="1"/>
    <col min="16128" max="16128" width="25.5703125" style="1" customWidth="1"/>
    <col min="16129" max="16129" width="13.5703125" style="1" customWidth="1"/>
    <col min="16130" max="16130" width="13.85546875" style="1" customWidth="1"/>
    <col min="16131" max="16131" width="13" style="1" customWidth="1"/>
    <col min="16132" max="16132" width="13.5703125" style="1" customWidth="1"/>
    <col min="16133" max="16142" width="7.42578125" style="1" customWidth="1"/>
    <col min="16143" max="16143" width="13.5703125" style="1" customWidth="1"/>
    <col min="16144" max="16144" width="9.5703125" style="1" customWidth="1"/>
    <col min="16145" max="16145" width="5.5703125" style="1" customWidth="1"/>
    <col min="16146" max="16146" width="10.42578125" style="1" customWidth="1"/>
    <col min="16147" max="16384" width="9.140625" style="1"/>
  </cols>
  <sheetData>
    <row r="1" spans="1:20" x14ac:dyDescent="0.25">
      <c r="T1" s="31" t="s">
        <v>0</v>
      </c>
    </row>
    <row r="2" spans="1:20" x14ac:dyDescent="0.25">
      <c r="R2" s="32" t="s">
        <v>484</v>
      </c>
      <c r="S2" s="32"/>
      <c r="T2" s="32"/>
    </row>
    <row r="3" spans="1:20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x14ac:dyDescent="0.25">
      <c r="F4" s="2" t="s">
        <v>2</v>
      </c>
      <c r="G4" s="34">
        <v>9</v>
      </c>
      <c r="H4" s="34"/>
      <c r="I4" s="35" t="s">
        <v>445</v>
      </c>
      <c r="J4" s="35"/>
      <c r="K4" s="36">
        <v>2025</v>
      </c>
      <c r="L4" s="2" t="s">
        <v>3</v>
      </c>
    </row>
    <row r="6" spans="1:20" x14ac:dyDescent="0.25">
      <c r="F6" s="3" t="s">
        <v>4</v>
      </c>
      <c r="G6" s="38" t="s">
        <v>5</v>
      </c>
      <c r="H6" s="38"/>
      <c r="I6" s="38"/>
      <c r="J6" s="38"/>
      <c r="K6" s="38"/>
      <c r="L6" s="38"/>
      <c r="M6" s="38"/>
      <c r="N6" s="38"/>
      <c r="O6" s="38"/>
      <c r="P6" s="39"/>
    </row>
    <row r="7" spans="1:20" x14ac:dyDescent="0.25">
      <c r="G7" s="35" t="s">
        <v>6</v>
      </c>
      <c r="H7" s="35"/>
      <c r="I7" s="35"/>
      <c r="J7" s="35"/>
      <c r="K7" s="35"/>
      <c r="L7" s="35"/>
      <c r="M7" s="35"/>
      <c r="N7" s="35"/>
      <c r="O7" s="35"/>
    </row>
    <row r="9" spans="1:20" x14ac:dyDescent="0.25">
      <c r="I9" s="3" t="s">
        <v>7</v>
      </c>
      <c r="J9" s="34">
        <v>2025</v>
      </c>
      <c r="K9" s="34"/>
      <c r="L9" s="2" t="s">
        <v>8</v>
      </c>
    </row>
    <row r="11" spans="1:20" x14ac:dyDescent="0.25">
      <c r="G11" s="3" t="s">
        <v>9</v>
      </c>
      <c r="H11" s="40" t="s">
        <v>145</v>
      </c>
      <c r="I11" s="40"/>
      <c r="J11" s="40"/>
      <c r="K11" s="40"/>
      <c r="L11" s="40"/>
      <c r="M11" s="40"/>
      <c r="N11" s="40"/>
      <c r="O11" s="40"/>
      <c r="P11" s="40"/>
    </row>
    <row r="12" spans="1:20" x14ac:dyDescent="0.25">
      <c r="H12" s="41" t="s">
        <v>10</v>
      </c>
      <c r="I12" s="41"/>
      <c r="J12" s="41"/>
      <c r="K12" s="41"/>
      <c r="L12" s="41"/>
      <c r="M12" s="41"/>
      <c r="N12" s="41"/>
      <c r="O12" s="41"/>
      <c r="P12" s="41"/>
    </row>
    <row r="13" spans="1:20" s="4" customFormat="1" x14ac:dyDescent="0.25"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42"/>
    </row>
    <row r="14" spans="1:20" ht="22.5" customHeight="1" x14ac:dyDescent="0.25">
      <c r="A14" s="25" t="s">
        <v>11</v>
      </c>
      <c r="B14" s="25" t="s">
        <v>12</v>
      </c>
      <c r="C14" s="25" t="s">
        <v>13</v>
      </c>
      <c r="D14" s="25" t="s">
        <v>14</v>
      </c>
      <c r="E14" s="25" t="s">
        <v>353</v>
      </c>
      <c r="F14" s="28" t="s">
        <v>15</v>
      </c>
      <c r="G14" s="43" t="s">
        <v>352</v>
      </c>
      <c r="H14" s="44"/>
      <c r="I14" s="44"/>
      <c r="J14" s="44"/>
      <c r="K14" s="44"/>
      <c r="L14" s="44"/>
      <c r="M14" s="44"/>
      <c r="N14" s="44"/>
      <c r="O14" s="44"/>
      <c r="P14" s="45"/>
      <c r="Q14" s="28" t="s">
        <v>16</v>
      </c>
      <c r="R14" s="43" t="s">
        <v>17</v>
      </c>
      <c r="S14" s="45"/>
      <c r="T14" s="25" t="s">
        <v>18</v>
      </c>
    </row>
    <row r="15" spans="1:20" x14ac:dyDescent="0.25">
      <c r="A15" s="26"/>
      <c r="B15" s="26"/>
      <c r="C15" s="26"/>
      <c r="D15" s="26"/>
      <c r="E15" s="26"/>
      <c r="F15" s="29"/>
      <c r="G15" s="43" t="s">
        <v>19</v>
      </c>
      <c r="H15" s="45"/>
      <c r="I15" s="43" t="s">
        <v>20</v>
      </c>
      <c r="J15" s="45"/>
      <c r="K15" s="43" t="s">
        <v>21</v>
      </c>
      <c r="L15" s="45"/>
      <c r="M15" s="43" t="s">
        <v>22</v>
      </c>
      <c r="N15" s="45"/>
      <c r="O15" s="43" t="s">
        <v>23</v>
      </c>
      <c r="P15" s="45"/>
      <c r="Q15" s="29"/>
      <c r="R15" s="28" t="s">
        <v>24</v>
      </c>
      <c r="S15" s="46" t="s">
        <v>25</v>
      </c>
      <c r="T15" s="26"/>
    </row>
    <row r="16" spans="1:20" x14ac:dyDescent="0.25">
      <c r="A16" s="27"/>
      <c r="B16" s="27"/>
      <c r="C16" s="27"/>
      <c r="D16" s="27"/>
      <c r="E16" s="47"/>
      <c r="F16" s="30"/>
      <c r="G16" s="11" t="s">
        <v>26</v>
      </c>
      <c r="H16" s="11" t="s">
        <v>27</v>
      </c>
      <c r="I16" s="11" t="s">
        <v>26</v>
      </c>
      <c r="J16" s="11" t="s">
        <v>27</v>
      </c>
      <c r="K16" s="11" t="s">
        <v>26</v>
      </c>
      <c r="L16" s="11" t="s">
        <v>27</v>
      </c>
      <c r="M16" s="11" t="s">
        <v>26</v>
      </c>
      <c r="N16" s="11" t="s">
        <v>27</v>
      </c>
      <c r="O16" s="11" t="s">
        <v>26</v>
      </c>
      <c r="P16" s="11" t="s">
        <v>27</v>
      </c>
      <c r="Q16" s="30"/>
      <c r="R16" s="48"/>
      <c r="S16" s="49"/>
      <c r="T16" s="27"/>
    </row>
    <row r="17" spans="1:20" x14ac:dyDescent="0.2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6">
        <v>6</v>
      </c>
      <c r="G17" s="6">
        <v>7</v>
      </c>
      <c r="H17" s="6">
        <v>8</v>
      </c>
      <c r="I17" s="6">
        <v>9</v>
      </c>
      <c r="J17" s="6">
        <v>10</v>
      </c>
      <c r="K17" s="6">
        <v>11</v>
      </c>
      <c r="L17" s="50">
        <v>12</v>
      </c>
      <c r="M17" s="6">
        <v>13</v>
      </c>
      <c r="N17" s="6">
        <v>14</v>
      </c>
      <c r="O17" s="6">
        <v>15</v>
      </c>
      <c r="P17" s="6">
        <v>16</v>
      </c>
      <c r="Q17" s="6">
        <v>17</v>
      </c>
      <c r="R17" s="6">
        <v>18</v>
      </c>
      <c r="S17" s="6">
        <v>19</v>
      </c>
      <c r="T17" s="24">
        <v>20</v>
      </c>
    </row>
    <row r="18" spans="1:20" s="13" customFormat="1" x14ac:dyDescent="0.25">
      <c r="A18" s="51">
        <v>0</v>
      </c>
      <c r="B18" s="52" t="s">
        <v>28</v>
      </c>
      <c r="C18" s="53">
        <v>0</v>
      </c>
      <c r="D18" s="8">
        <f>D20+D32+D99+D130</f>
        <v>702.92464000999985</v>
      </c>
      <c r="E18" s="8">
        <f>E20+E32+E99+E130</f>
        <v>76.942275752</v>
      </c>
      <c r="F18" s="8">
        <f>F20+F32+F99+F130</f>
        <v>622.94996425799991</v>
      </c>
      <c r="G18" s="8">
        <f>G21+G32+G99+G130</f>
        <v>343.51831000000004</v>
      </c>
      <c r="H18" s="8">
        <f>H21+H32+H99+H130</f>
        <v>304.28487115599995</v>
      </c>
      <c r="I18" s="8">
        <f>I21+I32+I99+I130</f>
        <v>15.525</v>
      </c>
      <c r="J18" s="8">
        <f>J21+J32+J99+J130</f>
        <v>78.91144865599999</v>
      </c>
      <c r="K18" s="8">
        <f>K21+K32+K99+K130</f>
        <v>48.860999999999997</v>
      </c>
      <c r="L18" s="8">
        <f>L21+L32+L99+L130</f>
        <v>79.653829999999999</v>
      </c>
      <c r="M18" s="8">
        <f>M21+M32+M99+M130</f>
        <v>48.933999999999997</v>
      </c>
      <c r="N18" s="8">
        <f>N21+N32+N99+N130</f>
        <v>145.7195925</v>
      </c>
      <c r="O18" s="8">
        <f>O21+O32+O99+O130</f>
        <v>230.19830999999999</v>
      </c>
      <c r="P18" s="8">
        <f>P21+P32+P99+P130</f>
        <v>0</v>
      </c>
      <c r="Q18" s="8">
        <v>215.06539000999999</v>
      </c>
      <c r="R18" s="9">
        <v>190.96487115599996</v>
      </c>
      <c r="S18" s="9">
        <v>168.5182414013413</v>
      </c>
      <c r="T18" s="10" t="s">
        <v>29</v>
      </c>
    </row>
    <row r="19" spans="1:20" s="13" customFormat="1" x14ac:dyDescent="0.25">
      <c r="A19" s="54">
        <v>1</v>
      </c>
      <c r="B19" s="54" t="s">
        <v>30</v>
      </c>
      <c r="C19" s="54" t="s">
        <v>31</v>
      </c>
      <c r="D19" s="8">
        <f>D18</f>
        <v>702.92464000999985</v>
      </c>
      <c r="E19" s="8">
        <f>E18</f>
        <v>76.942275752</v>
      </c>
      <c r="F19" s="8">
        <f>F18</f>
        <v>622.94996425799991</v>
      </c>
      <c r="G19" s="8">
        <f>G18</f>
        <v>343.51831000000004</v>
      </c>
      <c r="H19" s="8">
        <f t="shared" ref="H19:P19" si="0">H18</f>
        <v>304.28487115599995</v>
      </c>
      <c r="I19" s="8">
        <f t="shared" si="0"/>
        <v>15.525</v>
      </c>
      <c r="J19" s="8">
        <f t="shared" si="0"/>
        <v>78.91144865599999</v>
      </c>
      <c r="K19" s="8">
        <f t="shared" si="0"/>
        <v>48.860999999999997</v>
      </c>
      <c r="L19" s="8">
        <f t="shared" si="0"/>
        <v>79.653829999999999</v>
      </c>
      <c r="M19" s="8">
        <f t="shared" si="0"/>
        <v>48.933999999999997</v>
      </c>
      <c r="N19" s="8">
        <f t="shared" si="0"/>
        <v>145.7195925</v>
      </c>
      <c r="O19" s="8">
        <f t="shared" si="0"/>
        <v>230.19830999999999</v>
      </c>
      <c r="P19" s="8">
        <f t="shared" si="0"/>
        <v>0</v>
      </c>
      <c r="Q19" s="8">
        <v>215.06539000999999</v>
      </c>
      <c r="R19" s="9">
        <v>190.96487115599996</v>
      </c>
      <c r="S19" s="9">
        <v>168.5182414013413</v>
      </c>
      <c r="T19" s="55" t="s">
        <v>29</v>
      </c>
    </row>
    <row r="20" spans="1:20" s="13" customFormat="1" x14ac:dyDescent="0.25">
      <c r="A20" s="56" t="s">
        <v>32</v>
      </c>
      <c r="B20" s="57" t="s">
        <v>33</v>
      </c>
      <c r="C20" s="54" t="s">
        <v>31</v>
      </c>
      <c r="D20" s="8">
        <f>D21</f>
        <v>180.89100000000002</v>
      </c>
      <c r="E20" s="8">
        <f>E21</f>
        <v>3.8741857519999998</v>
      </c>
      <c r="F20" s="8">
        <f t="shared" ref="F20:P20" si="1">F21</f>
        <v>177.016814248</v>
      </c>
      <c r="G20" s="8">
        <f t="shared" si="1"/>
        <v>105.86</v>
      </c>
      <c r="H20" s="8">
        <f t="shared" si="1"/>
        <v>202.869</v>
      </c>
      <c r="I20" s="8">
        <f t="shared" si="1"/>
        <v>7.7320000000000002</v>
      </c>
      <c r="J20" s="8">
        <f t="shared" si="1"/>
        <v>35.445</v>
      </c>
      <c r="K20" s="8">
        <f t="shared" si="1"/>
        <v>28.978000000000002</v>
      </c>
      <c r="L20" s="8">
        <f t="shared" si="1"/>
        <v>51.829000000000001</v>
      </c>
      <c r="M20" s="8">
        <f t="shared" si="1"/>
        <v>15.92</v>
      </c>
      <c r="N20" s="8">
        <f t="shared" si="1"/>
        <v>115.595</v>
      </c>
      <c r="O20" s="8">
        <f t="shared" si="1"/>
        <v>53.230000000000004</v>
      </c>
      <c r="P20" s="8">
        <f t="shared" si="1"/>
        <v>0</v>
      </c>
      <c r="Q20" s="8">
        <v>-77.957999999999998</v>
      </c>
      <c r="R20" s="9">
        <v>150.239</v>
      </c>
      <c r="S20" s="9">
        <v>285.46266387991636</v>
      </c>
      <c r="T20" s="10" t="s">
        <v>29</v>
      </c>
    </row>
    <row r="21" spans="1:20" s="13" customFormat="1" ht="31.5" x14ac:dyDescent="0.25">
      <c r="A21" s="56" t="s">
        <v>34</v>
      </c>
      <c r="B21" s="57" t="s">
        <v>35</v>
      </c>
      <c r="C21" s="54" t="s">
        <v>31</v>
      </c>
      <c r="D21" s="8">
        <f>SUM(D22:D24)</f>
        <v>180.89100000000002</v>
      </c>
      <c r="E21" s="9">
        <f>SUM(E22:E24)</f>
        <v>3.8741857519999998</v>
      </c>
      <c r="F21" s="9">
        <f>SUM(F22:F24)</f>
        <v>177.016814248</v>
      </c>
      <c r="G21" s="9">
        <f t="shared" ref="G21:P21" si="2">SUM(G22:G24)</f>
        <v>105.86</v>
      </c>
      <c r="H21" s="9">
        <f t="shared" si="2"/>
        <v>202.869</v>
      </c>
      <c r="I21" s="9">
        <f t="shared" si="2"/>
        <v>7.7320000000000002</v>
      </c>
      <c r="J21" s="9">
        <f t="shared" si="2"/>
        <v>35.445</v>
      </c>
      <c r="K21" s="9">
        <f t="shared" si="2"/>
        <v>28.978000000000002</v>
      </c>
      <c r="L21" s="9">
        <f t="shared" si="2"/>
        <v>51.829000000000001</v>
      </c>
      <c r="M21" s="9">
        <f t="shared" si="2"/>
        <v>15.92</v>
      </c>
      <c r="N21" s="9">
        <f t="shared" si="2"/>
        <v>115.595</v>
      </c>
      <c r="O21" s="9">
        <f t="shared" si="2"/>
        <v>53.230000000000004</v>
      </c>
      <c r="P21" s="9">
        <f t="shared" si="2"/>
        <v>0</v>
      </c>
      <c r="Q21" s="8">
        <v>-77.957999999999998</v>
      </c>
      <c r="R21" s="9">
        <v>150.239</v>
      </c>
      <c r="S21" s="9">
        <v>285.46266387991636</v>
      </c>
      <c r="T21" s="55" t="s">
        <v>29</v>
      </c>
    </row>
    <row r="22" spans="1:20" s="13" customFormat="1" ht="47.25" x14ac:dyDescent="0.25">
      <c r="A22" s="51" t="s">
        <v>36</v>
      </c>
      <c r="B22" s="52" t="s">
        <v>37</v>
      </c>
      <c r="C22" s="53" t="s">
        <v>31</v>
      </c>
      <c r="D22" s="7">
        <v>36.756</v>
      </c>
      <c r="E22" s="9">
        <v>0</v>
      </c>
      <c r="F22" s="7">
        <f>D22-E22</f>
        <v>36.756</v>
      </c>
      <c r="G22" s="8">
        <f>I22+K22+M22+O22</f>
        <v>36.756</v>
      </c>
      <c r="H22" s="8">
        <f>J22+L22+N22+P22</f>
        <v>44.018000000000001</v>
      </c>
      <c r="I22" s="9">
        <v>3.6760000000000002</v>
      </c>
      <c r="J22" s="9">
        <v>5.79</v>
      </c>
      <c r="K22" s="9">
        <v>5.51</v>
      </c>
      <c r="L22" s="9">
        <v>15.968</v>
      </c>
      <c r="M22" s="9">
        <v>7.35</v>
      </c>
      <c r="N22" s="9">
        <v>22.26</v>
      </c>
      <c r="O22" s="12">
        <v>20.22</v>
      </c>
      <c r="P22" s="9">
        <v>0</v>
      </c>
      <c r="Q22" s="9">
        <v>-7.2620000000000005</v>
      </c>
      <c r="R22" s="9">
        <v>27.481999999999999</v>
      </c>
      <c r="S22" s="9">
        <v>166.19496855345909</v>
      </c>
      <c r="T22" s="10" t="s">
        <v>29</v>
      </c>
    </row>
    <row r="23" spans="1:20" s="13" customFormat="1" ht="47.25" x14ac:dyDescent="0.25">
      <c r="A23" s="51" t="s">
        <v>38</v>
      </c>
      <c r="B23" s="52" t="s">
        <v>39</v>
      </c>
      <c r="C23" s="53" t="s">
        <v>31</v>
      </c>
      <c r="D23" s="7">
        <v>40.56</v>
      </c>
      <c r="E23" s="9">
        <v>0</v>
      </c>
      <c r="F23" s="7">
        <f>D23-E23</f>
        <v>40.56</v>
      </c>
      <c r="G23" s="8">
        <f>I23+K23+M23+O23</f>
        <v>40.56</v>
      </c>
      <c r="H23" s="8">
        <f>J23+L23+N23+P23</f>
        <v>111.256</v>
      </c>
      <c r="I23" s="9">
        <v>4.056</v>
      </c>
      <c r="J23" s="9">
        <v>18.434999999999999</v>
      </c>
      <c r="K23" s="9">
        <v>6.0839999999999996</v>
      </c>
      <c r="L23" s="9">
        <v>28.416</v>
      </c>
      <c r="M23" s="9">
        <v>8.11</v>
      </c>
      <c r="N23" s="9">
        <v>64.405000000000001</v>
      </c>
      <c r="O23" s="12">
        <v>22.31</v>
      </c>
      <c r="P23" s="9">
        <v>0</v>
      </c>
      <c r="Q23" s="9">
        <v>-70.695999999999998</v>
      </c>
      <c r="R23" s="9">
        <v>93.006</v>
      </c>
      <c r="S23" s="9">
        <v>509.62191780821922</v>
      </c>
      <c r="T23" s="10" t="s">
        <v>29</v>
      </c>
    </row>
    <row r="24" spans="1:20" s="13" customFormat="1" ht="31.5" x14ac:dyDescent="0.25">
      <c r="A24" s="51" t="s">
        <v>40</v>
      </c>
      <c r="B24" s="52" t="s">
        <v>41</v>
      </c>
      <c r="C24" s="53" t="s">
        <v>31</v>
      </c>
      <c r="D24" s="9">
        <f t="shared" ref="D24:P24" si="3">SUM(D25:D31)</f>
        <v>103.575</v>
      </c>
      <c r="E24" s="9">
        <f t="shared" si="3"/>
        <v>3.8741857519999998</v>
      </c>
      <c r="F24" s="9">
        <f t="shared" si="3"/>
        <v>99.700814248</v>
      </c>
      <c r="G24" s="9">
        <f t="shared" si="3"/>
        <v>28.544</v>
      </c>
      <c r="H24" s="9">
        <f t="shared" si="3"/>
        <v>47.594999999999999</v>
      </c>
      <c r="I24" s="9">
        <f t="shared" si="3"/>
        <v>0</v>
      </c>
      <c r="J24" s="9">
        <f t="shared" si="3"/>
        <v>11.22</v>
      </c>
      <c r="K24" s="9">
        <f t="shared" si="3"/>
        <v>17.384</v>
      </c>
      <c r="L24" s="9">
        <f t="shared" si="3"/>
        <v>7.4450000000000003</v>
      </c>
      <c r="M24" s="9">
        <f t="shared" si="3"/>
        <v>0.46</v>
      </c>
      <c r="N24" s="9">
        <f t="shared" si="3"/>
        <v>28.93</v>
      </c>
      <c r="O24" s="9">
        <f t="shared" si="3"/>
        <v>10.7</v>
      </c>
      <c r="P24" s="9">
        <f t="shared" si="3"/>
        <v>0</v>
      </c>
      <c r="Q24" s="9">
        <v>0</v>
      </c>
      <c r="R24" s="9">
        <v>29.750999999999998</v>
      </c>
      <c r="S24" s="9">
        <v>166.72831203765969</v>
      </c>
      <c r="T24" s="55" t="s">
        <v>29</v>
      </c>
    </row>
    <row r="25" spans="1:20" s="13" customFormat="1" ht="141.75" x14ac:dyDescent="0.25">
      <c r="A25" s="14" t="s">
        <v>42</v>
      </c>
      <c r="B25" s="58" t="s">
        <v>114</v>
      </c>
      <c r="C25" s="59" t="s">
        <v>115</v>
      </c>
      <c r="D25" s="11">
        <v>45.6</v>
      </c>
      <c r="E25" s="11">
        <v>0</v>
      </c>
      <c r="F25" s="11">
        <f t="shared" ref="F25:F31" si="4">D25-E25</f>
        <v>45.6</v>
      </c>
      <c r="G25" s="11">
        <f>I25+K25+M25+O25</f>
        <v>17.384</v>
      </c>
      <c r="H25" s="12">
        <f>J25+L25+N25+P25</f>
        <v>28.384</v>
      </c>
      <c r="I25" s="11">
        <v>0</v>
      </c>
      <c r="J25" s="11">
        <v>0</v>
      </c>
      <c r="K25" s="9">
        <v>17.384</v>
      </c>
      <c r="L25" s="16">
        <v>6.4740000000000002</v>
      </c>
      <c r="M25" s="11">
        <v>0</v>
      </c>
      <c r="N25" s="16">
        <v>21.91</v>
      </c>
      <c r="O25" s="11">
        <v>0</v>
      </c>
      <c r="P25" s="16">
        <v>0</v>
      </c>
      <c r="Q25" s="11">
        <v>17.216000000000001</v>
      </c>
      <c r="R25" s="11">
        <v>11</v>
      </c>
      <c r="S25" s="11">
        <v>63.276576161988032</v>
      </c>
      <c r="T25" s="60" t="s">
        <v>294</v>
      </c>
    </row>
    <row r="26" spans="1:20" s="13" customFormat="1" ht="63" x14ac:dyDescent="0.25">
      <c r="A26" s="14" t="s">
        <v>45</v>
      </c>
      <c r="B26" s="22" t="s">
        <v>149</v>
      </c>
      <c r="C26" s="14" t="s">
        <v>150</v>
      </c>
      <c r="D26" s="11">
        <v>11.16</v>
      </c>
      <c r="E26" s="11">
        <v>0</v>
      </c>
      <c r="F26" s="11">
        <f t="shared" si="4"/>
        <v>11.16</v>
      </c>
      <c r="G26" s="11">
        <f>I26+K26+M26+O26</f>
        <v>11.16</v>
      </c>
      <c r="H26" s="12">
        <f>J26+L26+N26+P26</f>
        <v>0</v>
      </c>
      <c r="I26" s="11">
        <v>0</v>
      </c>
      <c r="J26" s="16">
        <v>0</v>
      </c>
      <c r="K26" s="11">
        <v>0</v>
      </c>
      <c r="L26" s="16">
        <v>0</v>
      </c>
      <c r="M26" s="9">
        <v>0.46</v>
      </c>
      <c r="N26" s="16">
        <v>0</v>
      </c>
      <c r="O26" s="9">
        <v>10.7</v>
      </c>
      <c r="P26" s="16">
        <v>0</v>
      </c>
      <c r="Q26" s="11">
        <v>11.16</v>
      </c>
      <c r="R26" s="11">
        <v>-11.16</v>
      </c>
      <c r="S26" s="11">
        <v>-100</v>
      </c>
      <c r="T26" s="60" t="s">
        <v>285</v>
      </c>
    </row>
    <row r="27" spans="1:20" s="13" customFormat="1" ht="63" x14ac:dyDescent="0.25">
      <c r="A27" s="14" t="s">
        <v>253</v>
      </c>
      <c r="B27" s="61" t="s">
        <v>414</v>
      </c>
      <c r="C27" s="60" t="s">
        <v>413</v>
      </c>
      <c r="D27" s="11">
        <v>13.395</v>
      </c>
      <c r="E27" s="11">
        <v>0</v>
      </c>
      <c r="F27" s="11">
        <f t="shared" si="4"/>
        <v>13.395</v>
      </c>
      <c r="G27" s="11" t="s">
        <v>29</v>
      </c>
      <c r="H27" s="12">
        <f>J27+L27+N27+P27</f>
        <v>6.68</v>
      </c>
      <c r="I27" s="11" t="s">
        <v>29</v>
      </c>
      <c r="J27" s="16">
        <v>0</v>
      </c>
      <c r="K27" s="11" t="s">
        <v>29</v>
      </c>
      <c r="L27" s="16">
        <v>0</v>
      </c>
      <c r="M27" s="11" t="s">
        <v>29</v>
      </c>
      <c r="N27" s="16">
        <v>6.68</v>
      </c>
      <c r="O27" s="11" t="s">
        <v>29</v>
      </c>
      <c r="P27" s="16">
        <v>0</v>
      </c>
      <c r="Q27" s="11" t="s">
        <v>29</v>
      </c>
      <c r="R27" s="11" t="s">
        <v>29</v>
      </c>
      <c r="S27" s="11" t="s">
        <v>29</v>
      </c>
      <c r="T27" s="62" t="s">
        <v>452</v>
      </c>
    </row>
    <row r="28" spans="1:20" s="13" customFormat="1" ht="94.5" x14ac:dyDescent="0.25">
      <c r="A28" s="14" t="s">
        <v>254</v>
      </c>
      <c r="B28" s="60" t="s">
        <v>407</v>
      </c>
      <c r="C28" s="59" t="s">
        <v>408</v>
      </c>
      <c r="D28" s="11">
        <v>3.01</v>
      </c>
      <c r="E28" s="11">
        <v>0.13418575200000002</v>
      </c>
      <c r="F28" s="11">
        <f t="shared" si="4"/>
        <v>2.8758142479999997</v>
      </c>
      <c r="G28" s="11" t="s">
        <v>29</v>
      </c>
      <c r="H28" s="12">
        <f>J28+L28+N28+P28</f>
        <v>0.01</v>
      </c>
      <c r="I28" s="11" t="s">
        <v>29</v>
      </c>
      <c r="J28" s="16">
        <v>0</v>
      </c>
      <c r="K28" s="11" t="s">
        <v>29</v>
      </c>
      <c r="L28" s="16">
        <v>0</v>
      </c>
      <c r="M28" s="11" t="s">
        <v>29</v>
      </c>
      <c r="N28" s="16">
        <v>0.01</v>
      </c>
      <c r="O28" s="11" t="s">
        <v>29</v>
      </c>
      <c r="P28" s="16">
        <v>0</v>
      </c>
      <c r="Q28" s="11" t="s">
        <v>29</v>
      </c>
      <c r="R28" s="11" t="s">
        <v>29</v>
      </c>
      <c r="S28" s="11" t="s">
        <v>29</v>
      </c>
      <c r="T28" s="63" t="s">
        <v>409</v>
      </c>
    </row>
    <row r="29" spans="1:20" s="13" customFormat="1" ht="189" x14ac:dyDescent="0.25">
      <c r="A29" s="14" t="s">
        <v>255</v>
      </c>
      <c r="B29" s="60" t="s">
        <v>43</v>
      </c>
      <c r="C29" s="23" t="s">
        <v>44</v>
      </c>
      <c r="D29" s="11">
        <v>7.93</v>
      </c>
      <c r="E29" s="11">
        <v>1.76</v>
      </c>
      <c r="F29" s="11">
        <f t="shared" si="4"/>
        <v>6.17</v>
      </c>
      <c r="G29" s="11" t="s">
        <v>29</v>
      </c>
      <c r="H29" s="12">
        <f>J29+L29+N29+P29</f>
        <v>2.2709999999999999</v>
      </c>
      <c r="I29" s="11" t="s">
        <v>29</v>
      </c>
      <c r="J29" s="16">
        <v>0.97</v>
      </c>
      <c r="K29" s="11" t="s">
        <v>29</v>
      </c>
      <c r="L29" s="16">
        <v>0.97099999999999997</v>
      </c>
      <c r="M29" s="11" t="s">
        <v>29</v>
      </c>
      <c r="N29" s="16">
        <v>0.33</v>
      </c>
      <c r="O29" s="11" t="s">
        <v>29</v>
      </c>
      <c r="P29" s="16">
        <v>0</v>
      </c>
      <c r="Q29" s="11" t="s">
        <v>29</v>
      </c>
      <c r="R29" s="11" t="s">
        <v>29</v>
      </c>
      <c r="S29" s="11" t="s">
        <v>29</v>
      </c>
      <c r="T29" s="21" t="s">
        <v>295</v>
      </c>
    </row>
    <row r="30" spans="1:20" s="13" customFormat="1" ht="102.75" customHeight="1" x14ac:dyDescent="0.25">
      <c r="A30" s="14" t="s">
        <v>453</v>
      </c>
      <c r="B30" s="58" t="s">
        <v>46</v>
      </c>
      <c r="C30" s="59" t="s">
        <v>47</v>
      </c>
      <c r="D30" s="11">
        <v>2.2000000000000002</v>
      </c>
      <c r="E30" s="11">
        <v>1.98</v>
      </c>
      <c r="F30" s="11">
        <f t="shared" si="4"/>
        <v>0.2200000000000002</v>
      </c>
      <c r="G30" s="11" t="s">
        <v>29</v>
      </c>
      <c r="H30" s="12">
        <f>J30+L30+N30+P30</f>
        <v>0.11</v>
      </c>
      <c r="I30" s="11" t="s">
        <v>29</v>
      </c>
      <c r="J30" s="16">
        <v>0.11</v>
      </c>
      <c r="K30" s="11" t="s">
        <v>29</v>
      </c>
      <c r="L30" s="16">
        <v>0</v>
      </c>
      <c r="M30" s="11" t="s">
        <v>29</v>
      </c>
      <c r="N30" s="16">
        <v>0</v>
      </c>
      <c r="O30" s="11" t="s">
        <v>29</v>
      </c>
      <c r="P30" s="16">
        <v>0</v>
      </c>
      <c r="Q30" s="11" t="s">
        <v>29</v>
      </c>
      <c r="R30" s="11" t="s">
        <v>29</v>
      </c>
      <c r="S30" s="11" t="s">
        <v>29</v>
      </c>
      <c r="T30" s="60" t="s">
        <v>287</v>
      </c>
    </row>
    <row r="31" spans="1:20" s="13" customFormat="1" ht="80.25" customHeight="1" x14ac:dyDescent="0.25">
      <c r="A31" s="14" t="s">
        <v>454</v>
      </c>
      <c r="B31" s="58" t="s">
        <v>200</v>
      </c>
      <c r="C31" s="59" t="s">
        <v>201</v>
      </c>
      <c r="D31" s="11">
        <v>20.28</v>
      </c>
      <c r="E31" s="11">
        <v>0</v>
      </c>
      <c r="F31" s="11">
        <f t="shared" si="4"/>
        <v>20.28</v>
      </c>
      <c r="G31" s="11" t="s">
        <v>29</v>
      </c>
      <c r="H31" s="12">
        <f>J31+L31+N31+P31</f>
        <v>10.14</v>
      </c>
      <c r="I31" s="11" t="s">
        <v>29</v>
      </c>
      <c r="J31" s="16">
        <v>10.14</v>
      </c>
      <c r="K31" s="11" t="s">
        <v>29</v>
      </c>
      <c r="L31" s="16">
        <v>0</v>
      </c>
      <c r="M31" s="11" t="s">
        <v>29</v>
      </c>
      <c r="N31" s="16">
        <v>0</v>
      </c>
      <c r="O31" s="11" t="s">
        <v>29</v>
      </c>
      <c r="P31" s="16">
        <v>0</v>
      </c>
      <c r="Q31" s="11" t="s">
        <v>29</v>
      </c>
      <c r="R31" s="11" t="s">
        <v>29</v>
      </c>
      <c r="S31" s="11" t="s">
        <v>29</v>
      </c>
      <c r="T31" s="60" t="s">
        <v>286</v>
      </c>
    </row>
    <row r="32" spans="1:20" ht="31.5" x14ac:dyDescent="0.25">
      <c r="A32" s="51" t="s">
        <v>48</v>
      </c>
      <c r="B32" s="52" t="s">
        <v>49</v>
      </c>
      <c r="C32" s="53" t="s">
        <v>31</v>
      </c>
      <c r="D32" s="8">
        <f>D33+D50</f>
        <v>305.38271999999989</v>
      </c>
      <c r="E32" s="8">
        <f>E33+E50</f>
        <v>29.44022</v>
      </c>
      <c r="F32" s="8">
        <f>F33+F50</f>
        <v>272.9101</v>
      </c>
      <c r="G32" s="8">
        <f t="shared" ref="G32:P32" si="5">G33+G50+G92</f>
        <v>106.56600000000003</v>
      </c>
      <c r="H32" s="8">
        <f t="shared" si="5"/>
        <v>70.679278656000008</v>
      </c>
      <c r="I32" s="8">
        <f t="shared" si="5"/>
        <v>5.6459999999999999</v>
      </c>
      <c r="J32" s="8">
        <f t="shared" si="5"/>
        <v>28.796448655999995</v>
      </c>
      <c r="K32" s="8">
        <f t="shared" si="5"/>
        <v>17.736000000000001</v>
      </c>
      <c r="L32" s="8">
        <f t="shared" si="5"/>
        <v>22.922829999999998</v>
      </c>
      <c r="M32" s="8">
        <f t="shared" si="5"/>
        <v>22.427</v>
      </c>
      <c r="N32" s="8">
        <f t="shared" si="5"/>
        <v>18.959999999999997</v>
      </c>
      <c r="O32" s="8">
        <f t="shared" si="5"/>
        <v>60.757000000000005</v>
      </c>
      <c r="P32" s="8">
        <f t="shared" si="5"/>
        <v>0</v>
      </c>
      <c r="Q32" s="8">
        <v>181.47425999999999</v>
      </c>
      <c r="R32" s="9">
        <v>24.870278656000011</v>
      </c>
      <c r="S32" s="9">
        <v>54.291249876661816</v>
      </c>
      <c r="T32" s="21" t="s">
        <v>29</v>
      </c>
    </row>
    <row r="33" spans="1:20" ht="47.25" x14ac:dyDescent="0.25">
      <c r="A33" s="64" t="s">
        <v>50</v>
      </c>
      <c r="B33" s="65" t="s">
        <v>51</v>
      </c>
      <c r="C33" s="66" t="s">
        <v>31</v>
      </c>
      <c r="D33" s="8">
        <f t="shared" ref="D33:P33" si="6">D34+D48</f>
        <v>43.020969999999998</v>
      </c>
      <c r="E33" s="8">
        <f t="shared" si="6"/>
        <v>2.65</v>
      </c>
      <c r="F33" s="8">
        <f t="shared" si="6"/>
        <v>37.338569999999997</v>
      </c>
      <c r="G33" s="8">
        <f t="shared" si="6"/>
        <v>17.79</v>
      </c>
      <c r="H33" s="8">
        <f t="shared" si="6"/>
        <v>8.625</v>
      </c>
      <c r="I33" s="8">
        <f t="shared" si="6"/>
        <v>0</v>
      </c>
      <c r="J33" s="8">
        <f t="shared" si="6"/>
        <v>0.97</v>
      </c>
      <c r="K33" s="8">
        <f t="shared" si="6"/>
        <v>0</v>
      </c>
      <c r="L33" s="8">
        <f t="shared" si="6"/>
        <v>3.0649999999999995</v>
      </c>
      <c r="M33" s="8">
        <f t="shared" si="6"/>
        <v>0</v>
      </c>
      <c r="N33" s="8">
        <f t="shared" si="6"/>
        <v>4.59</v>
      </c>
      <c r="O33" s="8">
        <f t="shared" si="6"/>
        <v>17.79</v>
      </c>
      <c r="P33" s="8">
        <f t="shared" si="6"/>
        <v>0</v>
      </c>
      <c r="Q33" s="8">
        <v>19.465260000000001</v>
      </c>
      <c r="R33" s="9">
        <v>8.625</v>
      </c>
      <c r="S33" s="9" t="e">
        <v>#DIV/0!</v>
      </c>
      <c r="T33" s="21" t="s">
        <v>29</v>
      </c>
    </row>
    <row r="34" spans="1:20" ht="31.5" x14ac:dyDescent="0.25">
      <c r="A34" s="64" t="s">
        <v>52</v>
      </c>
      <c r="B34" s="65" t="s">
        <v>53</v>
      </c>
      <c r="C34" s="66" t="s">
        <v>31</v>
      </c>
      <c r="D34" s="8">
        <f t="shared" ref="D34:P34" si="7">SUM(D35:D47)</f>
        <v>42.198340000000002</v>
      </c>
      <c r="E34" s="8">
        <f t="shared" si="7"/>
        <v>2.65</v>
      </c>
      <c r="F34" s="8">
        <f t="shared" si="7"/>
        <v>36.515940000000001</v>
      </c>
      <c r="G34" s="8">
        <f t="shared" si="7"/>
        <v>16.97</v>
      </c>
      <c r="H34" s="8">
        <f t="shared" si="7"/>
        <v>8.625</v>
      </c>
      <c r="I34" s="8">
        <f t="shared" si="7"/>
        <v>0</v>
      </c>
      <c r="J34" s="8">
        <f t="shared" si="7"/>
        <v>0.97</v>
      </c>
      <c r="K34" s="8">
        <f t="shared" si="7"/>
        <v>0</v>
      </c>
      <c r="L34" s="8">
        <f t="shared" si="7"/>
        <v>3.0649999999999995</v>
      </c>
      <c r="M34" s="8">
        <f t="shared" si="7"/>
        <v>0</v>
      </c>
      <c r="N34" s="8">
        <f t="shared" si="7"/>
        <v>4.59</v>
      </c>
      <c r="O34" s="8">
        <f t="shared" si="7"/>
        <v>16.97</v>
      </c>
      <c r="P34" s="8">
        <f t="shared" si="7"/>
        <v>0</v>
      </c>
      <c r="Q34" s="8">
        <v>19.465260000000001</v>
      </c>
      <c r="R34" s="9">
        <v>8.625</v>
      </c>
      <c r="S34" s="9" t="e">
        <v>#DIV/0!</v>
      </c>
      <c r="T34" s="21" t="s">
        <v>29</v>
      </c>
    </row>
    <row r="35" spans="1:20" ht="110.25" x14ac:dyDescent="0.25">
      <c r="A35" s="14" t="s">
        <v>54</v>
      </c>
      <c r="B35" s="60" t="s">
        <v>116</v>
      </c>
      <c r="C35" s="21" t="s">
        <v>117</v>
      </c>
      <c r="D35" s="15">
        <v>10.39</v>
      </c>
      <c r="E35" s="11">
        <v>0</v>
      </c>
      <c r="F35" s="11">
        <f t="shared" ref="F35:F47" si="8">D35-E35</f>
        <v>10.39</v>
      </c>
      <c r="G35" s="12">
        <f t="shared" ref="G35:H41" si="9">I35+K35+M35+O35</f>
        <v>9.7899999999999991</v>
      </c>
      <c r="H35" s="16">
        <f t="shared" si="9"/>
        <v>0</v>
      </c>
      <c r="I35" s="16">
        <v>0</v>
      </c>
      <c r="J35" s="16">
        <v>0</v>
      </c>
      <c r="K35" s="17">
        <v>0</v>
      </c>
      <c r="L35" s="16">
        <v>0</v>
      </c>
      <c r="M35" s="17">
        <v>0</v>
      </c>
      <c r="N35" s="16">
        <v>0</v>
      </c>
      <c r="O35" s="11">
        <v>9.7899999999999991</v>
      </c>
      <c r="P35" s="16">
        <v>0</v>
      </c>
      <c r="Q35" s="11">
        <v>10.39</v>
      </c>
      <c r="R35" s="11">
        <v>-9.7899999999999991</v>
      </c>
      <c r="S35" s="11">
        <v>-100</v>
      </c>
      <c r="T35" s="60" t="s">
        <v>350</v>
      </c>
    </row>
    <row r="36" spans="1:20" ht="126" x14ac:dyDescent="0.25">
      <c r="A36" s="14" t="s">
        <v>55</v>
      </c>
      <c r="B36" s="22" t="s">
        <v>151</v>
      </c>
      <c r="C36" s="14" t="s">
        <v>152</v>
      </c>
      <c r="D36" s="11">
        <v>7.43</v>
      </c>
      <c r="E36" s="11">
        <v>0</v>
      </c>
      <c r="F36" s="11">
        <f t="shared" si="8"/>
        <v>7.43</v>
      </c>
      <c r="G36" s="12">
        <f t="shared" si="9"/>
        <v>7.18</v>
      </c>
      <c r="H36" s="16">
        <f t="shared" si="9"/>
        <v>0</v>
      </c>
      <c r="I36" s="16">
        <v>0</v>
      </c>
      <c r="J36" s="11">
        <v>0</v>
      </c>
      <c r="K36" s="16">
        <v>0</v>
      </c>
      <c r="L36" s="16">
        <v>0</v>
      </c>
      <c r="M36" s="16">
        <v>0</v>
      </c>
      <c r="N36" s="16">
        <v>0</v>
      </c>
      <c r="O36" s="11">
        <v>7.18</v>
      </c>
      <c r="P36" s="16">
        <v>0</v>
      </c>
      <c r="Q36" s="11">
        <v>7.43</v>
      </c>
      <c r="R36" s="11">
        <v>-7.18</v>
      </c>
      <c r="S36" s="11">
        <v>-100</v>
      </c>
      <c r="T36" s="60" t="s">
        <v>293</v>
      </c>
    </row>
    <row r="37" spans="1:20" ht="110.25" x14ac:dyDescent="0.25">
      <c r="A37" s="14" t="s">
        <v>256</v>
      </c>
      <c r="B37" s="67" t="s">
        <v>449</v>
      </c>
      <c r="C37" s="68" t="s">
        <v>450</v>
      </c>
      <c r="D37" s="11">
        <v>3.0324</v>
      </c>
      <c r="E37" s="11">
        <v>0</v>
      </c>
      <c r="F37" s="11">
        <v>0</v>
      </c>
      <c r="G37" s="12" t="s">
        <v>29</v>
      </c>
      <c r="H37" s="16">
        <v>0</v>
      </c>
      <c r="I37" s="12" t="s">
        <v>29</v>
      </c>
      <c r="J37" s="11">
        <v>0</v>
      </c>
      <c r="K37" s="12" t="s">
        <v>29</v>
      </c>
      <c r="L37" s="16">
        <v>0</v>
      </c>
      <c r="M37" s="12" t="s">
        <v>29</v>
      </c>
      <c r="N37" s="16">
        <v>0</v>
      </c>
      <c r="O37" s="12" t="s">
        <v>29</v>
      </c>
      <c r="P37" s="16">
        <v>0</v>
      </c>
      <c r="Q37" s="11" t="s">
        <v>29</v>
      </c>
      <c r="R37" s="11" t="s">
        <v>29</v>
      </c>
      <c r="S37" s="11" t="s">
        <v>29</v>
      </c>
      <c r="T37" s="63" t="s">
        <v>451</v>
      </c>
    </row>
    <row r="38" spans="1:20" ht="63" x14ac:dyDescent="0.25">
      <c r="A38" s="14" t="s">
        <v>257</v>
      </c>
      <c r="B38" s="69" t="s">
        <v>418</v>
      </c>
      <c r="C38" s="14" t="s">
        <v>415</v>
      </c>
      <c r="D38" s="11" t="s">
        <v>29</v>
      </c>
      <c r="E38" s="11">
        <v>0</v>
      </c>
      <c r="F38" s="11" t="s">
        <v>29</v>
      </c>
      <c r="G38" s="12" t="s">
        <v>29</v>
      </c>
      <c r="H38" s="16">
        <f t="shared" ref="H38:H40" si="10">J38+L38+N38+P38</f>
        <v>3.45</v>
      </c>
      <c r="I38" s="12" t="s">
        <v>29</v>
      </c>
      <c r="J38" s="11">
        <v>0</v>
      </c>
      <c r="K38" s="12" t="s">
        <v>29</v>
      </c>
      <c r="L38" s="16">
        <v>0</v>
      </c>
      <c r="M38" s="12" t="s">
        <v>29</v>
      </c>
      <c r="N38" s="16">
        <v>3.45</v>
      </c>
      <c r="O38" s="12" t="s">
        <v>29</v>
      </c>
      <c r="P38" s="16">
        <v>0</v>
      </c>
      <c r="Q38" s="11" t="s">
        <v>29</v>
      </c>
      <c r="R38" s="11" t="s">
        <v>29</v>
      </c>
      <c r="S38" s="11" t="s">
        <v>29</v>
      </c>
      <c r="T38" s="62" t="s">
        <v>421</v>
      </c>
    </row>
    <row r="39" spans="1:20" ht="63" x14ac:dyDescent="0.25">
      <c r="A39" s="14" t="s">
        <v>258</v>
      </c>
      <c r="B39" s="69" t="s">
        <v>419</v>
      </c>
      <c r="C39" s="14" t="s">
        <v>416</v>
      </c>
      <c r="D39" s="11" t="s">
        <v>29</v>
      </c>
      <c r="E39" s="11">
        <v>0</v>
      </c>
      <c r="F39" s="11" t="s">
        <v>29</v>
      </c>
      <c r="G39" s="12" t="s">
        <v>29</v>
      </c>
      <c r="H39" s="16">
        <f t="shared" si="10"/>
        <v>7.0000000000000007E-2</v>
      </c>
      <c r="I39" s="12" t="s">
        <v>29</v>
      </c>
      <c r="J39" s="11">
        <v>0</v>
      </c>
      <c r="K39" s="12" t="s">
        <v>29</v>
      </c>
      <c r="L39" s="16">
        <v>0</v>
      </c>
      <c r="M39" s="12" t="s">
        <v>29</v>
      </c>
      <c r="N39" s="16">
        <v>7.0000000000000007E-2</v>
      </c>
      <c r="O39" s="12" t="s">
        <v>29</v>
      </c>
      <c r="P39" s="16">
        <v>0</v>
      </c>
      <c r="Q39" s="11" t="s">
        <v>29</v>
      </c>
      <c r="R39" s="11" t="s">
        <v>29</v>
      </c>
      <c r="S39" s="11" t="s">
        <v>29</v>
      </c>
      <c r="T39" s="60" t="s">
        <v>422</v>
      </c>
    </row>
    <row r="40" spans="1:20" ht="63" x14ac:dyDescent="0.25">
      <c r="A40" s="14" t="s">
        <v>355</v>
      </c>
      <c r="B40" s="69" t="s">
        <v>420</v>
      </c>
      <c r="C40" s="14" t="s">
        <v>417</v>
      </c>
      <c r="D40" s="11" t="s">
        <v>29</v>
      </c>
      <c r="E40" s="11">
        <v>0</v>
      </c>
      <c r="F40" s="11" t="s">
        <v>29</v>
      </c>
      <c r="G40" s="12" t="s">
        <v>29</v>
      </c>
      <c r="H40" s="16">
        <f t="shared" si="10"/>
        <v>0.85</v>
      </c>
      <c r="I40" s="12" t="s">
        <v>29</v>
      </c>
      <c r="J40" s="11">
        <v>0</v>
      </c>
      <c r="K40" s="12" t="s">
        <v>29</v>
      </c>
      <c r="L40" s="16">
        <v>0</v>
      </c>
      <c r="M40" s="12" t="s">
        <v>29</v>
      </c>
      <c r="N40" s="16">
        <v>0.85</v>
      </c>
      <c r="O40" s="12" t="s">
        <v>29</v>
      </c>
      <c r="P40" s="16">
        <v>0</v>
      </c>
      <c r="Q40" s="11" t="s">
        <v>29</v>
      </c>
      <c r="R40" s="11" t="s">
        <v>29</v>
      </c>
      <c r="S40" s="11" t="s">
        <v>29</v>
      </c>
      <c r="T40" s="60" t="s">
        <v>423</v>
      </c>
    </row>
    <row r="41" spans="1:20" ht="160.5" customHeight="1" x14ac:dyDescent="0.25">
      <c r="A41" s="14" t="s">
        <v>455</v>
      </c>
      <c r="B41" s="70" t="s">
        <v>369</v>
      </c>
      <c r="C41" s="71" t="s">
        <v>368</v>
      </c>
      <c r="D41" s="11">
        <v>6.5264100000000003</v>
      </c>
      <c r="E41" s="11">
        <v>0</v>
      </c>
      <c r="F41" s="11">
        <f t="shared" si="8"/>
        <v>6.5264100000000003</v>
      </c>
      <c r="G41" s="12" t="s">
        <v>29</v>
      </c>
      <c r="H41" s="16">
        <f t="shared" si="9"/>
        <v>0.95799999999999996</v>
      </c>
      <c r="I41" s="12" t="s">
        <v>29</v>
      </c>
      <c r="J41" s="11">
        <v>0</v>
      </c>
      <c r="K41" s="12" t="s">
        <v>29</v>
      </c>
      <c r="L41" s="16">
        <v>0.95799999999999996</v>
      </c>
      <c r="M41" s="12" t="s">
        <v>29</v>
      </c>
      <c r="N41" s="16">
        <v>0</v>
      </c>
      <c r="O41" s="12" t="s">
        <v>29</v>
      </c>
      <c r="P41" s="16">
        <v>0</v>
      </c>
      <c r="Q41" s="11" t="s">
        <v>29</v>
      </c>
      <c r="R41" s="11" t="s">
        <v>29</v>
      </c>
      <c r="S41" s="11" t="s">
        <v>29</v>
      </c>
      <c r="T41" s="63" t="s">
        <v>377</v>
      </c>
    </row>
    <row r="42" spans="1:20" ht="160.5" customHeight="1" x14ac:dyDescent="0.25">
      <c r="A42" s="14" t="s">
        <v>456</v>
      </c>
      <c r="B42" s="69" t="s">
        <v>371</v>
      </c>
      <c r="C42" s="72" t="s">
        <v>370</v>
      </c>
      <c r="D42" s="11">
        <v>2.5082599999999999</v>
      </c>
      <c r="E42" s="11">
        <v>0</v>
      </c>
      <c r="F42" s="11">
        <f t="shared" si="8"/>
        <v>2.5082599999999999</v>
      </c>
      <c r="G42" s="12" t="s">
        <v>29</v>
      </c>
      <c r="H42" s="16">
        <f t="shared" ref="H42:H47" si="11">J42+L42+N42+P42</f>
        <v>0.29399999999999998</v>
      </c>
      <c r="I42" s="12" t="s">
        <v>29</v>
      </c>
      <c r="J42" s="11">
        <v>0</v>
      </c>
      <c r="K42" s="12" t="s">
        <v>29</v>
      </c>
      <c r="L42" s="16">
        <v>0.29399999999999998</v>
      </c>
      <c r="M42" s="12" t="s">
        <v>29</v>
      </c>
      <c r="N42" s="16">
        <v>0</v>
      </c>
      <c r="O42" s="12" t="s">
        <v>29</v>
      </c>
      <c r="P42" s="16">
        <v>0</v>
      </c>
      <c r="Q42" s="11" t="s">
        <v>29</v>
      </c>
      <c r="R42" s="11" t="s">
        <v>29</v>
      </c>
      <c r="S42" s="11" t="s">
        <v>29</v>
      </c>
      <c r="T42" s="73" t="s">
        <v>378</v>
      </c>
    </row>
    <row r="43" spans="1:20" ht="160.5" customHeight="1" x14ac:dyDescent="0.25">
      <c r="A43" s="14" t="s">
        <v>457</v>
      </c>
      <c r="B43" s="69" t="s">
        <v>373</v>
      </c>
      <c r="C43" s="72" t="s">
        <v>372</v>
      </c>
      <c r="D43" s="11">
        <v>3.0312700000000001</v>
      </c>
      <c r="E43" s="11">
        <v>0</v>
      </c>
      <c r="F43" s="11">
        <f t="shared" si="8"/>
        <v>3.0312700000000001</v>
      </c>
      <c r="G43" s="12" t="s">
        <v>29</v>
      </c>
      <c r="H43" s="16">
        <f t="shared" si="11"/>
        <v>1.3049999999999999</v>
      </c>
      <c r="I43" s="12" t="s">
        <v>29</v>
      </c>
      <c r="J43" s="11">
        <v>0</v>
      </c>
      <c r="K43" s="12" t="s">
        <v>29</v>
      </c>
      <c r="L43" s="16">
        <v>1.085</v>
      </c>
      <c r="M43" s="12" t="s">
        <v>29</v>
      </c>
      <c r="N43" s="16">
        <v>0.22</v>
      </c>
      <c r="O43" s="12" t="s">
        <v>29</v>
      </c>
      <c r="P43" s="16">
        <v>0</v>
      </c>
      <c r="Q43" s="12" t="s">
        <v>29</v>
      </c>
      <c r="R43" s="12" t="s">
        <v>29</v>
      </c>
      <c r="S43" s="12" t="s">
        <v>29</v>
      </c>
      <c r="T43" s="63" t="s">
        <v>379</v>
      </c>
    </row>
    <row r="44" spans="1:20" ht="47.25" x14ac:dyDescent="0.25">
      <c r="A44" s="14" t="s">
        <v>458</v>
      </c>
      <c r="B44" s="60" t="s">
        <v>202</v>
      </c>
      <c r="C44" s="60" t="s">
        <v>203</v>
      </c>
      <c r="D44" s="11">
        <v>2.21</v>
      </c>
      <c r="E44" s="11">
        <v>0</v>
      </c>
      <c r="F44" s="11">
        <f t="shared" si="8"/>
        <v>2.21</v>
      </c>
      <c r="G44" s="12" t="s">
        <v>29</v>
      </c>
      <c r="H44" s="16">
        <f t="shared" si="11"/>
        <v>0.81799999999999995</v>
      </c>
      <c r="I44" s="12" t="s">
        <v>29</v>
      </c>
      <c r="J44" s="11">
        <v>0.09</v>
      </c>
      <c r="K44" s="12" t="s">
        <v>29</v>
      </c>
      <c r="L44" s="16">
        <v>0.72799999999999998</v>
      </c>
      <c r="M44" s="12" t="s">
        <v>29</v>
      </c>
      <c r="N44" s="16">
        <v>0</v>
      </c>
      <c r="O44" s="12" t="s">
        <v>29</v>
      </c>
      <c r="P44" s="16">
        <v>0</v>
      </c>
      <c r="Q44" s="11" t="s">
        <v>29</v>
      </c>
      <c r="R44" s="11" t="s">
        <v>29</v>
      </c>
      <c r="S44" s="11" t="s">
        <v>29</v>
      </c>
      <c r="T44" s="74" t="s">
        <v>288</v>
      </c>
    </row>
    <row r="45" spans="1:20" ht="47.25" x14ac:dyDescent="0.25">
      <c r="A45" s="14" t="s">
        <v>459</v>
      </c>
      <c r="B45" s="69" t="s">
        <v>204</v>
      </c>
      <c r="C45" s="72" t="s">
        <v>206</v>
      </c>
      <c r="D45" s="11">
        <v>2.21</v>
      </c>
      <c r="E45" s="11">
        <v>0</v>
      </c>
      <c r="F45" s="11">
        <f t="shared" si="8"/>
        <v>2.21</v>
      </c>
      <c r="G45" s="12" t="s">
        <v>29</v>
      </c>
      <c r="H45" s="16">
        <f t="shared" si="11"/>
        <v>0.08</v>
      </c>
      <c r="I45" s="12" t="s">
        <v>29</v>
      </c>
      <c r="J45" s="16">
        <v>0.08</v>
      </c>
      <c r="K45" s="12" t="s">
        <v>29</v>
      </c>
      <c r="L45" s="16">
        <v>0</v>
      </c>
      <c r="M45" s="12" t="s">
        <v>29</v>
      </c>
      <c r="N45" s="16">
        <v>0</v>
      </c>
      <c r="O45" s="12" t="s">
        <v>29</v>
      </c>
      <c r="P45" s="16">
        <v>0</v>
      </c>
      <c r="Q45" s="11" t="s">
        <v>29</v>
      </c>
      <c r="R45" s="11" t="s">
        <v>29</v>
      </c>
      <c r="S45" s="11" t="s">
        <v>29</v>
      </c>
      <c r="T45" s="69" t="s">
        <v>289</v>
      </c>
    </row>
    <row r="46" spans="1:20" ht="47.25" x14ac:dyDescent="0.25">
      <c r="A46" s="14" t="s">
        <v>460</v>
      </c>
      <c r="B46" s="69" t="s">
        <v>205</v>
      </c>
      <c r="C46" s="14" t="s">
        <v>207</v>
      </c>
      <c r="D46" s="11">
        <v>2.21</v>
      </c>
      <c r="E46" s="11">
        <v>0</v>
      </c>
      <c r="F46" s="11">
        <f t="shared" si="8"/>
        <v>2.21</v>
      </c>
      <c r="G46" s="12" t="s">
        <v>29</v>
      </c>
      <c r="H46" s="16">
        <f t="shared" si="11"/>
        <v>0.8</v>
      </c>
      <c r="I46" s="12" t="s">
        <v>29</v>
      </c>
      <c r="J46" s="16">
        <v>0.8</v>
      </c>
      <c r="K46" s="12" t="s">
        <v>29</v>
      </c>
      <c r="L46" s="16">
        <v>0</v>
      </c>
      <c r="M46" s="12" t="s">
        <v>29</v>
      </c>
      <c r="N46" s="16">
        <v>0</v>
      </c>
      <c r="O46" s="12" t="s">
        <v>29</v>
      </c>
      <c r="P46" s="16">
        <v>0</v>
      </c>
      <c r="Q46" s="11" t="s">
        <v>29</v>
      </c>
      <c r="R46" s="11" t="s">
        <v>29</v>
      </c>
      <c r="S46" s="11" t="s">
        <v>29</v>
      </c>
      <c r="T46" s="60" t="s">
        <v>290</v>
      </c>
    </row>
    <row r="47" spans="1:20" ht="63" x14ac:dyDescent="0.25">
      <c r="A47" s="14" t="s">
        <v>461</v>
      </c>
      <c r="B47" s="75" t="s">
        <v>356</v>
      </c>
      <c r="C47" s="59" t="s">
        <v>357</v>
      </c>
      <c r="D47" s="11">
        <v>2.65</v>
      </c>
      <c r="E47" s="11">
        <v>2.65</v>
      </c>
      <c r="F47" s="11">
        <f t="shared" si="8"/>
        <v>0</v>
      </c>
      <c r="G47" s="12" t="s">
        <v>29</v>
      </c>
      <c r="H47" s="16">
        <f t="shared" si="11"/>
        <v>0</v>
      </c>
      <c r="I47" s="12" t="s">
        <v>29</v>
      </c>
      <c r="J47" s="16">
        <v>0</v>
      </c>
      <c r="K47" s="12" t="s">
        <v>29</v>
      </c>
      <c r="L47" s="16">
        <v>0</v>
      </c>
      <c r="M47" s="12" t="s">
        <v>29</v>
      </c>
      <c r="N47" s="16">
        <v>0</v>
      </c>
      <c r="O47" s="12" t="s">
        <v>29</v>
      </c>
      <c r="P47" s="16">
        <v>0</v>
      </c>
      <c r="Q47" s="11" t="s">
        <v>29</v>
      </c>
      <c r="R47" s="11" t="s">
        <v>29</v>
      </c>
      <c r="S47" s="11" t="s">
        <v>29</v>
      </c>
      <c r="T47" s="60" t="s">
        <v>358</v>
      </c>
    </row>
    <row r="48" spans="1:20" ht="31.5" x14ac:dyDescent="0.25">
      <c r="A48" s="21" t="s">
        <v>153</v>
      </c>
      <c r="B48" s="76" t="s">
        <v>154</v>
      </c>
      <c r="C48" s="21" t="s">
        <v>31</v>
      </c>
      <c r="D48" s="11">
        <f>SUM(D49)</f>
        <v>0.82262999999999997</v>
      </c>
      <c r="E48" s="11">
        <f>SUM(E49)</f>
        <v>0</v>
      </c>
      <c r="F48" s="11">
        <f t="shared" ref="F48:P48" si="12">SUM(F49)</f>
        <v>0.82262999999999997</v>
      </c>
      <c r="G48" s="11">
        <f t="shared" si="12"/>
        <v>0.82</v>
      </c>
      <c r="H48" s="11">
        <f t="shared" si="12"/>
        <v>0</v>
      </c>
      <c r="I48" s="11">
        <f t="shared" si="12"/>
        <v>0</v>
      </c>
      <c r="J48" s="11">
        <f t="shared" si="12"/>
        <v>0</v>
      </c>
      <c r="K48" s="11">
        <f t="shared" si="12"/>
        <v>0</v>
      </c>
      <c r="L48" s="11">
        <f t="shared" si="12"/>
        <v>0</v>
      </c>
      <c r="M48" s="11">
        <f t="shared" si="12"/>
        <v>0</v>
      </c>
      <c r="N48" s="11">
        <f t="shared" si="12"/>
        <v>0</v>
      </c>
      <c r="O48" s="11">
        <f t="shared" si="12"/>
        <v>0.82</v>
      </c>
      <c r="P48" s="11">
        <f t="shared" si="12"/>
        <v>0</v>
      </c>
      <c r="Q48" s="11">
        <v>0.82262999999999997</v>
      </c>
      <c r="R48" s="11">
        <v>-0.82</v>
      </c>
      <c r="S48" s="11">
        <v>-100</v>
      </c>
      <c r="T48" s="21" t="s">
        <v>29</v>
      </c>
    </row>
    <row r="49" spans="1:20" ht="89.25" customHeight="1" x14ac:dyDescent="0.25">
      <c r="A49" s="23" t="s">
        <v>155</v>
      </c>
      <c r="B49" s="22" t="s">
        <v>156</v>
      </c>
      <c r="C49" s="14" t="s">
        <v>157</v>
      </c>
      <c r="D49" s="12">
        <v>0.82262999999999997</v>
      </c>
      <c r="E49" s="11">
        <v>0</v>
      </c>
      <c r="F49" s="11">
        <f>D49-E49</f>
        <v>0.82262999999999997</v>
      </c>
      <c r="G49" s="12">
        <f>I49+K49+M49+O49</f>
        <v>0.82</v>
      </c>
      <c r="H49" s="16">
        <f>J49+L49+N49+P49</f>
        <v>0</v>
      </c>
      <c r="I49" s="16">
        <v>0</v>
      </c>
      <c r="J49" s="11">
        <v>0</v>
      </c>
      <c r="K49" s="16">
        <v>0</v>
      </c>
      <c r="L49" s="16">
        <v>0</v>
      </c>
      <c r="M49" s="16">
        <v>0</v>
      </c>
      <c r="N49" s="16">
        <v>0</v>
      </c>
      <c r="O49" s="11">
        <v>0.82</v>
      </c>
      <c r="P49" s="16">
        <v>0</v>
      </c>
      <c r="Q49" s="11">
        <v>0.82262999999999997</v>
      </c>
      <c r="R49" s="11">
        <v>-0.82</v>
      </c>
      <c r="S49" s="11">
        <v>-100</v>
      </c>
      <c r="T49" s="14" t="s">
        <v>291</v>
      </c>
    </row>
    <row r="50" spans="1:20" ht="31.5" x14ac:dyDescent="0.25">
      <c r="A50" s="51" t="s">
        <v>56</v>
      </c>
      <c r="B50" s="52" t="s">
        <v>57</v>
      </c>
      <c r="C50" s="8" t="s">
        <v>31</v>
      </c>
      <c r="D50" s="8">
        <f t="shared" ref="D50:P50" si="13">D51</f>
        <v>262.36174999999992</v>
      </c>
      <c r="E50" s="8">
        <f t="shared" si="13"/>
        <v>26.790220000000001</v>
      </c>
      <c r="F50" s="8">
        <f t="shared" si="13"/>
        <v>235.57153</v>
      </c>
      <c r="G50" s="8">
        <f t="shared" si="13"/>
        <v>78.620000000000019</v>
      </c>
      <c r="H50" s="8">
        <f t="shared" si="13"/>
        <v>53.699278656000004</v>
      </c>
      <c r="I50" s="8">
        <f t="shared" si="13"/>
        <v>3.27</v>
      </c>
      <c r="J50" s="8">
        <f t="shared" si="13"/>
        <v>19.511448655999999</v>
      </c>
      <c r="K50" s="8">
        <f t="shared" si="13"/>
        <v>15.36</v>
      </c>
      <c r="L50" s="8">
        <f t="shared" si="13"/>
        <v>19.85783</v>
      </c>
      <c r="M50" s="8">
        <f t="shared" si="13"/>
        <v>20.05</v>
      </c>
      <c r="N50" s="8">
        <f t="shared" si="13"/>
        <v>14.329999999999998</v>
      </c>
      <c r="O50" s="8">
        <f t="shared" si="13"/>
        <v>39.940000000000005</v>
      </c>
      <c r="P50" s="8">
        <f t="shared" si="13"/>
        <v>0</v>
      </c>
      <c r="Q50" s="8">
        <v>160.48399999999998</v>
      </c>
      <c r="R50" s="8">
        <v>15.019278656000004</v>
      </c>
      <c r="S50" s="8">
        <v>38.829572533609117</v>
      </c>
      <c r="T50" s="21" t="s">
        <v>29</v>
      </c>
    </row>
    <row r="51" spans="1:20" x14ac:dyDescent="0.25">
      <c r="A51" s="64" t="s">
        <v>58</v>
      </c>
      <c r="B51" s="65" t="s">
        <v>59</v>
      </c>
      <c r="C51" s="8" t="s">
        <v>31</v>
      </c>
      <c r="D51" s="8">
        <f t="shared" ref="D51:P51" si="14">SUM(D52:D91)</f>
        <v>262.36174999999992</v>
      </c>
      <c r="E51" s="8">
        <f t="shared" si="14"/>
        <v>26.790220000000001</v>
      </c>
      <c r="F51" s="8">
        <f t="shared" si="14"/>
        <v>235.57153</v>
      </c>
      <c r="G51" s="8">
        <f t="shared" si="14"/>
        <v>78.620000000000019</v>
      </c>
      <c r="H51" s="8">
        <f t="shared" si="14"/>
        <v>53.699278656000004</v>
      </c>
      <c r="I51" s="8">
        <f t="shared" si="14"/>
        <v>3.27</v>
      </c>
      <c r="J51" s="8">
        <f t="shared" si="14"/>
        <v>19.511448655999999</v>
      </c>
      <c r="K51" s="8">
        <f t="shared" si="14"/>
        <v>15.36</v>
      </c>
      <c r="L51" s="8">
        <f t="shared" si="14"/>
        <v>19.85783</v>
      </c>
      <c r="M51" s="8">
        <f t="shared" si="14"/>
        <v>20.05</v>
      </c>
      <c r="N51" s="8">
        <f t="shared" si="14"/>
        <v>14.329999999999998</v>
      </c>
      <c r="O51" s="8">
        <f t="shared" si="14"/>
        <v>39.940000000000005</v>
      </c>
      <c r="P51" s="8">
        <f t="shared" si="14"/>
        <v>0</v>
      </c>
      <c r="Q51" s="8">
        <v>160.48399999999998</v>
      </c>
      <c r="R51" s="8">
        <v>15.019278656000004</v>
      </c>
      <c r="S51" s="8">
        <v>38.829572533609117</v>
      </c>
      <c r="T51" s="21" t="s">
        <v>29</v>
      </c>
    </row>
    <row r="52" spans="1:20" ht="110.25" x14ac:dyDescent="0.25">
      <c r="A52" s="14" t="s">
        <v>60</v>
      </c>
      <c r="B52" s="77" t="s">
        <v>158</v>
      </c>
      <c r="C52" s="61" t="s">
        <v>108</v>
      </c>
      <c r="D52" s="20">
        <v>25.72</v>
      </c>
      <c r="E52" s="16">
        <v>0</v>
      </c>
      <c r="F52" s="18">
        <f>D52-E52</f>
        <v>25.72</v>
      </c>
      <c r="G52" s="12">
        <f t="shared" ref="G52:G63" si="15">I52+K52+M52+O52</f>
        <v>7.55</v>
      </c>
      <c r="H52" s="16">
        <f t="shared" ref="H52:H63" si="16">J52+L52+N52+P52</f>
        <v>20.335000000000001</v>
      </c>
      <c r="I52" s="16">
        <v>0</v>
      </c>
      <c r="J52" s="16">
        <v>0</v>
      </c>
      <c r="K52" s="16">
        <v>7.55</v>
      </c>
      <c r="L52" s="16">
        <v>12.855</v>
      </c>
      <c r="M52" s="16">
        <v>0</v>
      </c>
      <c r="N52" s="16">
        <v>7.48</v>
      </c>
      <c r="O52" s="16">
        <v>0</v>
      </c>
      <c r="P52" s="16">
        <v>0</v>
      </c>
      <c r="Q52" s="11">
        <v>5.384999999999998</v>
      </c>
      <c r="R52" s="11">
        <v>12.785</v>
      </c>
      <c r="S52" s="11">
        <v>169.33774834437088</v>
      </c>
      <c r="T52" s="60" t="s">
        <v>351</v>
      </c>
    </row>
    <row r="53" spans="1:20" ht="94.5" x14ac:dyDescent="0.25">
      <c r="A53" s="14" t="s">
        <v>61</v>
      </c>
      <c r="B53" s="77" t="s">
        <v>159</v>
      </c>
      <c r="C53" s="61" t="s">
        <v>160</v>
      </c>
      <c r="D53" s="20">
        <v>18.783999999999999</v>
      </c>
      <c r="E53" s="16">
        <v>0</v>
      </c>
      <c r="F53" s="18">
        <f t="shared" ref="F53:F91" si="17">D53-E53</f>
        <v>18.783999999999999</v>
      </c>
      <c r="G53" s="12">
        <f t="shared" si="15"/>
        <v>17.16</v>
      </c>
      <c r="H53" s="16">
        <f t="shared" si="16"/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17.16</v>
      </c>
      <c r="P53" s="16">
        <v>0</v>
      </c>
      <c r="Q53" s="11">
        <v>18.783999999999999</v>
      </c>
      <c r="R53" s="11">
        <v>0</v>
      </c>
      <c r="S53" s="11" t="e">
        <v>#DIV/0!</v>
      </c>
      <c r="T53" s="60" t="s">
        <v>292</v>
      </c>
    </row>
    <row r="54" spans="1:20" ht="78.75" x14ac:dyDescent="0.25">
      <c r="A54" s="14" t="s">
        <v>62</v>
      </c>
      <c r="B54" s="60" t="s">
        <v>161</v>
      </c>
      <c r="C54" s="23" t="s">
        <v>162</v>
      </c>
      <c r="D54" s="20">
        <v>0.83</v>
      </c>
      <c r="E54" s="16">
        <v>0</v>
      </c>
      <c r="F54" s="18">
        <f t="shared" si="17"/>
        <v>0.83</v>
      </c>
      <c r="G54" s="12">
        <f t="shared" si="15"/>
        <v>0.79</v>
      </c>
      <c r="H54" s="16">
        <f t="shared" si="16"/>
        <v>0</v>
      </c>
      <c r="I54" s="16">
        <v>0.79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1">
        <v>0.83</v>
      </c>
      <c r="R54" s="11">
        <v>-0.79</v>
      </c>
      <c r="S54" s="11">
        <v>-100</v>
      </c>
      <c r="T54" s="60" t="s">
        <v>296</v>
      </c>
    </row>
    <row r="55" spans="1:20" ht="141.75" x14ac:dyDescent="0.25">
      <c r="A55" s="14" t="s">
        <v>128</v>
      </c>
      <c r="B55" s="78" t="s">
        <v>163</v>
      </c>
      <c r="C55" s="60" t="s">
        <v>164</v>
      </c>
      <c r="D55" s="20">
        <v>8.59</v>
      </c>
      <c r="E55" s="16">
        <v>0.06</v>
      </c>
      <c r="F55" s="18">
        <f t="shared" si="17"/>
        <v>8.5299999999999994</v>
      </c>
      <c r="G55" s="11">
        <f t="shared" si="15"/>
        <v>7.81</v>
      </c>
      <c r="H55" s="16">
        <f t="shared" si="16"/>
        <v>0</v>
      </c>
      <c r="I55" s="16">
        <v>0</v>
      </c>
      <c r="J55" s="16">
        <v>0</v>
      </c>
      <c r="K55" s="16">
        <v>7.81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1">
        <v>8.5299999999999994</v>
      </c>
      <c r="R55" s="11">
        <v>-7.81</v>
      </c>
      <c r="S55" s="11">
        <v>-100</v>
      </c>
      <c r="T55" s="79" t="s">
        <v>297</v>
      </c>
    </row>
    <row r="56" spans="1:20" ht="63" x14ac:dyDescent="0.25">
      <c r="A56" s="14" t="s">
        <v>129</v>
      </c>
      <c r="B56" s="60" t="s">
        <v>165</v>
      </c>
      <c r="C56" s="60" t="s">
        <v>166</v>
      </c>
      <c r="D56" s="20">
        <v>6.98</v>
      </c>
      <c r="E56" s="16">
        <v>0</v>
      </c>
      <c r="F56" s="18">
        <f t="shared" si="17"/>
        <v>6.98</v>
      </c>
      <c r="G56" s="11">
        <f t="shared" si="15"/>
        <v>6.98</v>
      </c>
      <c r="H56" s="16">
        <f t="shared" si="16"/>
        <v>0.9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0.9</v>
      </c>
      <c r="O56" s="16">
        <v>6.98</v>
      </c>
      <c r="P56" s="16">
        <v>0</v>
      </c>
      <c r="Q56" s="11">
        <v>6.08</v>
      </c>
      <c r="R56" s="11">
        <v>0.9</v>
      </c>
      <c r="S56" s="11" t="e">
        <v>#DIV/0!</v>
      </c>
      <c r="T56" s="60" t="s">
        <v>298</v>
      </c>
    </row>
    <row r="57" spans="1:20" ht="110.25" x14ac:dyDescent="0.25">
      <c r="A57" s="14" t="s">
        <v>130</v>
      </c>
      <c r="B57" s="78" t="s">
        <v>167</v>
      </c>
      <c r="C57" s="23" t="s">
        <v>168</v>
      </c>
      <c r="D57" s="20">
        <v>14.07</v>
      </c>
      <c r="E57" s="16">
        <v>0</v>
      </c>
      <c r="F57" s="18">
        <f t="shared" si="17"/>
        <v>14.07</v>
      </c>
      <c r="G57" s="12">
        <f t="shared" si="15"/>
        <v>12.29</v>
      </c>
      <c r="H57" s="16">
        <f t="shared" si="16"/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12.29</v>
      </c>
      <c r="P57" s="16">
        <v>0</v>
      </c>
      <c r="Q57" s="11">
        <v>14.07</v>
      </c>
      <c r="R57" s="11">
        <v>0</v>
      </c>
      <c r="S57" s="11" t="e">
        <v>#DIV/0!</v>
      </c>
      <c r="T57" s="60" t="s">
        <v>300</v>
      </c>
    </row>
    <row r="58" spans="1:20" ht="110.25" x14ac:dyDescent="0.25">
      <c r="A58" s="14" t="s">
        <v>131</v>
      </c>
      <c r="B58" s="78" t="s">
        <v>169</v>
      </c>
      <c r="C58" s="23" t="s">
        <v>170</v>
      </c>
      <c r="D58" s="20">
        <v>3.74</v>
      </c>
      <c r="E58" s="16">
        <v>0</v>
      </c>
      <c r="F58" s="18">
        <f t="shared" si="17"/>
        <v>3.74</v>
      </c>
      <c r="G58" s="11">
        <f t="shared" si="15"/>
        <v>1.74</v>
      </c>
      <c r="H58" s="16">
        <f t="shared" si="16"/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1.74</v>
      </c>
      <c r="P58" s="16">
        <v>0</v>
      </c>
      <c r="Q58" s="11">
        <v>3.74</v>
      </c>
      <c r="R58" s="11">
        <v>0</v>
      </c>
      <c r="S58" s="11" t="e">
        <v>#DIV/0!</v>
      </c>
      <c r="T58" s="60" t="s">
        <v>301</v>
      </c>
    </row>
    <row r="59" spans="1:20" ht="78.75" x14ac:dyDescent="0.25">
      <c r="A59" s="14" t="s">
        <v>132</v>
      </c>
      <c r="B59" s="78" t="s">
        <v>171</v>
      </c>
      <c r="C59" s="60" t="s">
        <v>172</v>
      </c>
      <c r="D59" s="20">
        <v>1.1399999999999999</v>
      </c>
      <c r="E59" s="16">
        <v>0</v>
      </c>
      <c r="F59" s="18">
        <f t="shared" si="17"/>
        <v>1.1399999999999999</v>
      </c>
      <c r="G59" s="11">
        <f t="shared" si="15"/>
        <v>1.1399999999999999</v>
      </c>
      <c r="H59" s="16">
        <f t="shared" si="16"/>
        <v>0</v>
      </c>
      <c r="I59" s="16">
        <v>1.1399999999999999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1">
        <v>1.1399999999999999</v>
      </c>
      <c r="R59" s="11">
        <v>-1.1399999999999999</v>
      </c>
      <c r="S59" s="11">
        <v>-100</v>
      </c>
      <c r="T59" s="60" t="s">
        <v>299</v>
      </c>
    </row>
    <row r="60" spans="1:20" ht="110.25" x14ac:dyDescent="0.25">
      <c r="A60" s="14" t="s">
        <v>133</v>
      </c>
      <c r="B60" s="78" t="s">
        <v>173</v>
      </c>
      <c r="C60" s="60" t="s">
        <v>174</v>
      </c>
      <c r="D60" s="11">
        <v>1.4</v>
      </c>
      <c r="E60" s="16">
        <v>0</v>
      </c>
      <c r="F60" s="18">
        <f t="shared" si="17"/>
        <v>1.4</v>
      </c>
      <c r="G60" s="11">
        <f t="shared" si="15"/>
        <v>1.34</v>
      </c>
      <c r="H60" s="16">
        <f t="shared" si="16"/>
        <v>0</v>
      </c>
      <c r="I60" s="16">
        <v>1.34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1">
        <v>1.4</v>
      </c>
      <c r="R60" s="11">
        <v>-1.34</v>
      </c>
      <c r="S60" s="11">
        <v>-100</v>
      </c>
      <c r="T60" s="60" t="s">
        <v>302</v>
      </c>
    </row>
    <row r="61" spans="1:20" ht="126" x14ac:dyDescent="0.25">
      <c r="A61" s="14" t="s">
        <v>134</v>
      </c>
      <c r="B61" s="78" t="s">
        <v>175</v>
      </c>
      <c r="C61" s="60" t="s">
        <v>176</v>
      </c>
      <c r="D61" s="11">
        <v>2.2999999999999998</v>
      </c>
      <c r="E61" s="16">
        <v>0</v>
      </c>
      <c r="F61" s="18">
        <f t="shared" si="17"/>
        <v>2.2999999999999998</v>
      </c>
      <c r="G61" s="11">
        <f t="shared" si="15"/>
        <v>2.2000000000000002</v>
      </c>
      <c r="H61" s="16">
        <f t="shared" si="16"/>
        <v>0</v>
      </c>
      <c r="I61" s="16">
        <v>0</v>
      </c>
      <c r="J61" s="16">
        <v>0</v>
      </c>
      <c r="K61" s="16">
        <v>0</v>
      </c>
      <c r="L61" s="16">
        <v>0</v>
      </c>
      <c r="M61" s="16">
        <v>2.2000000000000002</v>
      </c>
      <c r="N61" s="16">
        <v>0</v>
      </c>
      <c r="O61" s="16">
        <v>0</v>
      </c>
      <c r="P61" s="16">
        <v>0</v>
      </c>
      <c r="Q61" s="11">
        <v>2.2999999999999998</v>
      </c>
      <c r="R61" s="11">
        <v>-2.2000000000000002</v>
      </c>
      <c r="S61" s="11">
        <v>-100</v>
      </c>
      <c r="T61" s="60" t="s">
        <v>303</v>
      </c>
    </row>
    <row r="62" spans="1:20" ht="63" x14ac:dyDescent="0.25">
      <c r="A62" s="14" t="s">
        <v>135</v>
      </c>
      <c r="B62" s="22" t="s">
        <v>177</v>
      </c>
      <c r="C62" s="61" t="s">
        <v>63</v>
      </c>
      <c r="D62" s="20">
        <v>1.97</v>
      </c>
      <c r="E62" s="16">
        <v>0</v>
      </c>
      <c r="F62" s="18">
        <f t="shared" si="17"/>
        <v>1.97</v>
      </c>
      <c r="G62" s="11">
        <f t="shared" si="15"/>
        <v>1.77</v>
      </c>
      <c r="H62" s="16">
        <f t="shared" si="16"/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1.77</v>
      </c>
      <c r="P62" s="16">
        <v>0</v>
      </c>
      <c r="Q62" s="11">
        <v>1.97</v>
      </c>
      <c r="R62" s="11">
        <v>0</v>
      </c>
      <c r="S62" s="11" t="e">
        <v>#DIV/0!</v>
      </c>
      <c r="T62" s="60" t="s">
        <v>304</v>
      </c>
    </row>
    <row r="63" spans="1:20" ht="141.75" x14ac:dyDescent="0.25">
      <c r="A63" s="14" t="s">
        <v>136</v>
      </c>
      <c r="B63" s="77" t="s">
        <v>178</v>
      </c>
      <c r="C63" s="14" t="s">
        <v>179</v>
      </c>
      <c r="D63" s="11">
        <v>99.6</v>
      </c>
      <c r="E63" s="16">
        <v>0</v>
      </c>
      <c r="F63" s="18">
        <f t="shared" si="17"/>
        <v>99.6</v>
      </c>
      <c r="G63" s="11">
        <f t="shared" si="15"/>
        <v>17.850000000000001</v>
      </c>
      <c r="H63" s="16">
        <f t="shared" si="16"/>
        <v>3.3450000000000002</v>
      </c>
      <c r="I63" s="16">
        <v>0</v>
      </c>
      <c r="J63" s="16">
        <v>3.3450000000000002</v>
      </c>
      <c r="K63" s="16">
        <v>0</v>
      </c>
      <c r="L63" s="16">
        <v>0</v>
      </c>
      <c r="M63" s="16">
        <v>17.850000000000001</v>
      </c>
      <c r="N63" s="16">
        <v>0</v>
      </c>
      <c r="O63" s="16">
        <v>0</v>
      </c>
      <c r="P63" s="16">
        <v>0</v>
      </c>
      <c r="Q63" s="11">
        <v>96.254999999999995</v>
      </c>
      <c r="R63" s="11">
        <v>-14.505000000000001</v>
      </c>
      <c r="S63" s="11">
        <v>-81.260504201680675</v>
      </c>
      <c r="T63" s="21" t="s">
        <v>305</v>
      </c>
    </row>
    <row r="64" spans="1:20" ht="126" x14ac:dyDescent="0.25">
      <c r="A64" s="14" t="s">
        <v>259</v>
      </c>
      <c r="B64" s="70" t="s">
        <v>425</v>
      </c>
      <c r="C64" s="71" t="s">
        <v>424</v>
      </c>
      <c r="D64" s="11">
        <v>3.08</v>
      </c>
      <c r="E64" s="16">
        <v>0</v>
      </c>
      <c r="F64" s="18">
        <f t="shared" si="17"/>
        <v>3.08</v>
      </c>
      <c r="G64" s="11" t="s">
        <v>29</v>
      </c>
      <c r="H64" s="16">
        <f>J64+L64+N64+P64</f>
        <v>2.11</v>
      </c>
      <c r="I64" s="11" t="s">
        <v>29</v>
      </c>
      <c r="J64" s="16">
        <v>0</v>
      </c>
      <c r="K64" s="11" t="s">
        <v>29</v>
      </c>
      <c r="L64" s="16">
        <v>0</v>
      </c>
      <c r="M64" s="11" t="s">
        <v>29</v>
      </c>
      <c r="N64" s="16">
        <v>2.11</v>
      </c>
      <c r="O64" s="11" t="s">
        <v>29</v>
      </c>
      <c r="P64" s="16">
        <v>0</v>
      </c>
      <c r="Q64" s="11" t="s">
        <v>29</v>
      </c>
      <c r="R64" s="11" t="s">
        <v>29</v>
      </c>
      <c r="S64" s="11" t="s">
        <v>29</v>
      </c>
      <c r="T64" s="63" t="s">
        <v>426</v>
      </c>
    </row>
    <row r="65" spans="1:20" ht="94.5" x14ac:dyDescent="0.25">
      <c r="A65" s="14" t="s">
        <v>260</v>
      </c>
      <c r="B65" s="70" t="s">
        <v>429</v>
      </c>
      <c r="C65" s="71" t="s">
        <v>427</v>
      </c>
      <c r="D65" s="11">
        <v>1.2383999999999999</v>
      </c>
      <c r="E65" s="16">
        <v>0</v>
      </c>
      <c r="F65" s="18">
        <f t="shared" si="17"/>
        <v>1.2383999999999999</v>
      </c>
      <c r="G65" s="11" t="s">
        <v>29</v>
      </c>
      <c r="H65" s="16">
        <f t="shared" ref="H65:H66" si="18">J65+L65+N65+P65</f>
        <v>0.04</v>
      </c>
      <c r="I65" s="11" t="s">
        <v>29</v>
      </c>
      <c r="J65" s="16">
        <v>0</v>
      </c>
      <c r="K65" s="11" t="s">
        <v>29</v>
      </c>
      <c r="L65" s="16">
        <v>0</v>
      </c>
      <c r="M65" s="11" t="s">
        <v>29</v>
      </c>
      <c r="N65" s="16">
        <v>0.04</v>
      </c>
      <c r="O65" s="11" t="s">
        <v>29</v>
      </c>
      <c r="P65" s="16">
        <v>0</v>
      </c>
      <c r="Q65" s="11" t="s">
        <v>29</v>
      </c>
      <c r="R65" s="11" t="s">
        <v>29</v>
      </c>
      <c r="S65" s="11" t="s">
        <v>29</v>
      </c>
      <c r="T65" s="63" t="s">
        <v>446</v>
      </c>
    </row>
    <row r="66" spans="1:20" ht="94.5" x14ac:dyDescent="0.25">
      <c r="A66" s="14" t="s">
        <v>261</v>
      </c>
      <c r="B66" s="70" t="s">
        <v>430</v>
      </c>
      <c r="C66" s="71" t="s">
        <v>428</v>
      </c>
      <c r="D66" s="11">
        <v>2.5247999999999999</v>
      </c>
      <c r="E66" s="16">
        <v>0</v>
      </c>
      <c r="F66" s="18">
        <f t="shared" si="17"/>
        <v>2.5247999999999999</v>
      </c>
      <c r="G66" s="11" t="s">
        <v>29</v>
      </c>
      <c r="H66" s="16">
        <f t="shared" si="18"/>
        <v>0.03</v>
      </c>
      <c r="I66" s="11" t="s">
        <v>29</v>
      </c>
      <c r="J66" s="16">
        <v>0</v>
      </c>
      <c r="K66" s="11" t="s">
        <v>29</v>
      </c>
      <c r="L66" s="16">
        <v>0</v>
      </c>
      <c r="M66" s="11" t="s">
        <v>29</v>
      </c>
      <c r="N66" s="16">
        <v>0.03</v>
      </c>
      <c r="O66" s="11" t="s">
        <v>29</v>
      </c>
      <c r="P66" s="16">
        <v>0</v>
      </c>
      <c r="Q66" s="11" t="s">
        <v>29</v>
      </c>
      <c r="R66" s="11" t="s">
        <v>29</v>
      </c>
      <c r="S66" s="11" t="s">
        <v>29</v>
      </c>
      <c r="T66" s="63" t="s">
        <v>447</v>
      </c>
    </row>
    <row r="67" spans="1:20" ht="173.25" x14ac:dyDescent="0.25">
      <c r="A67" s="14" t="s">
        <v>262</v>
      </c>
      <c r="B67" s="70" t="s">
        <v>375</v>
      </c>
      <c r="C67" s="71" t="s">
        <v>374</v>
      </c>
      <c r="D67" s="11">
        <v>3.80931</v>
      </c>
      <c r="E67" s="16">
        <v>2.0093100000000002</v>
      </c>
      <c r="F67" s="18">
        <f t="shared" ref="F67:F72" si="19">D67-E67</f>
        <v>1.7999999999999998</v>
      </c>
      <c r="G67" s="11" t="s">
        <v>29</v>
      </c>
      <c r="H67" s="16">
        <f>J67+L67+N67+P67</f>
        <v>2.2800000000000002</v>
      </c>
      <c r="I67" s="11" t="s">
        <v>29</v>
      </c>
      <c r="J67" s="16">
        <v>0</v>
      </c>
      <c r="K67" s="11" t="s">
        <v>29</v>
      </c>
      <c r="L67" s="16">
        <v>2.14</v>
      </c>
      <c r="M67" s="11" t="s">
        <v>29</v>
      </c>
      <c r="N67" s="16">
        <v>0.14000000000000001</v>
      </c>
      <c r="O67" s="11" t="s">
        <v>29</v>
      </c>
      <c r="P67" s="16">
        <v>0</v>
      </c>
      <c r="Q67" s="11" t="s">
        <v>29</v>
      </c>
      <c r="R67" s="11" t="s">
        <v>29</v>
      </c>
      <c r="S67" s="11" t="s">
        <v>29</v>
      </c>
      <c r="T67" s="63" t="s">
        <v>376</v>
      </c>
    </row>
    <row r="68" spans="1:20" ht="60.75" customHeight="1" x14ac:dyDescent="0.25">
      <c r="A68" s="14" t="s">
        <v>263</v>
      </c>
      <c r="B68" s="70" t="s">
        <v>381</v>
      </c>
      <c r="C68" s="71" t="s">
        <v>380</v>
      </c>
      <c r="D68" s="11" t="s">
        <v>29</v>
      </c>
      <c r="E68" s="16">
        <v>0</v>
      </c>
      <c r="F68" s="18" t="s">
        <v>29</v>
      </c>
      <c r="G68" s="11" t="s">
        <v>29</v>
      </c>
      <c r="H68" s="16">
        <f>J68+L68+N68+P68</f>
        <v>8.0000000000000002E-3</v>
      </c>
      <c r="I68" s="11" t="s">
        <v>29</v>
      </c>
      <c r="J68" s="16">
        <v>0</v>
      </c>
      <c r="K68" s="11" t="s">
        <v>29</v>
      </c>
      <c r="L68" s="16">
        <v>8.0000000000000002E-3</v>
      </c>
      <c r="M68" s="11" t="s">
        <v>29</v>
      </c>
      <c r="N68" s="16">
        <v>0</v>
      </c>
      <c r="O68" s="11" t="s">
        <v>29</v>
      </c>
      <c r="P68" s="16">
        <v>0</v>
      </c>
      <c r="Q68" s="11" t="s">
        <v>29</v>
      </c>
      <c r="R68" s="11" t="s">
        <v>29</v>
      </c>
      <c r="S68" s="11" t="s">
        <v>29</v>
      </c>
      <c r="T68" s="21" t="s">
        <v>382</v>
      </c>
    </row>
    <row r="69" spans="1:20" ht="58.5" customHeight="1" x14ac:dyDescent="0.25">
      <c r="A69" s="14" t="s">
        <v>264</v>
      </c>
      <c r="B69" s="70" t="s">
        <v>384</v>
      </c>
      <c r="C69" s="71" t="s">
        <v>383</v>
      </c>
      <c r="D69" s="11">
        <v>12.582990000000001</v>
      </c>
      <c r="E69" s="16">
        <v>0.35491</v>
      </c>
      <c r="F69" s="18">
        <f t="shared" si="19"/>
        <v>12.22808</v>
      </c>
      <c r="G69" s="11" t="s">
        <v>29</v>
      </c>
      <c r="H69" s="16">
        <f>J69+L69+N69+P69</f>
        <v>1.3759999999999999</v>
      </c>
      <c r="I69" s="11" t="s">
        <v>29</v>
      </c>
      <c r="J69" s="16">
        <v>0</v>
      </c>
      <c r="K69" s="11" t="s">
        <v>29</v>
      </c>
      <c r="L69" s="16">
        <v>1.3759999999999999</v>
      </c>
      <c r="M69" s="11" t="s">
        <v>29</v>
      </c>
      <c r="N69" s="16">
        <v>0</v>
      </c>
      <c r="O69" s="11" t="s">
        <v>29</v>
      </c>
      <c r="P69" s="16">
        <v>0</v>
      </c>
      <c r="Q69" s="11" t="s">
        <v>29</v>
      </c>
      <c r="R69" s="11" t="s">
        <v>29</v>
      </c>
      <c r="S69" s="11" t="s">
        <v>29</v>
      </c>
      <c r="T69" s="63" t="s">
        <v>403</v>
      </c>
    </row>
    <row r="70" spans="1:20" ht="78.75" x14ac:dyDescent="0.25">
      <c r="A70" s="14" t="s">
        <v>265</v>
      </c>
      <c r="B70" s="80" t="s">
        <v>395</v>
      </c>
      <c r="C70" s="14" t="s">
        <v>385</v>
      </c>
      <c r="D70" s="11">
        <v>0.24625</v>
      </c>
      <c r="E70" s="16">
        <v>0</v>
      </c>
      <c r="F70" s="18">
        <f t="shared" si="19"/>
        <v>0.24625</v>
      </c>
      <c r="G70" s="11" t="s">
        <v>29</v>
      </c>
      <c r="H70" s="16">
        <f>J70+L70+N70+P70</f>
        <v>3.8300000000000001E-3</v>
      </c>
      <c r="I70" s="11" t="s">
        <v>29</v>
      </c>
      <c r="J70" s="16">
        <v>0</v>
      </c>
      <c r="K70" s="11" t="s">
        <v>29</v>
      </c>
      <c r="L70" s="16">
        <f>3830/1000000</f>
        <v>3.8300000000000001E-3</v>
      </c>
      <c r="M70" s="11" t="s">
        <v>29</v>
      </c>
      <c r="N70" s="16">
        <v>0</v>
      </c>
      <c r="O70" s="11" t="s">
        <v>29</v>
      </c>
      <c r="P70" s="16">
        <v>0</v>
      </c>
      <c r="Q70" s="11" t="s">
        <v>29</v>
      </c>
      <c r="R70" s="11" t="s">
        <v>29</v>
      </c>
      <c r="S70" s="11" t="s">
        <v>29</v>
      </c>
      <c r="T70" s="63" t="s">
        <v>400</v>
      </c>
    </row>
    <row r="71" spans="1:20" ht="78.75" x14ac:dyDescent="0.25">
      <c r="A71" s="14" t="s">
        <v>266</v>
      </c>
      <c r="B71" s="80" t="s">
        <v>396</v>
      </c>
      <c r="C71" s="14" t="s">
        <v>386</v>
      </c>
      <c r="D71" s="11">
        <v>0.14692</v>
      </c>
      <c r="E71" s="16">
        <v>0</v>
      </c>
      <c r="F71" s="18">
        <f t="shared" si="19"/>
        <v>0.14692</v>
      </c>
      <c r="G71" s="11" t="s">
        <v>29</v>
      </c>
      <c r="H71" s="16">
        <f t="shared" ref="H71:H76" si="20">J71+L71+N71+P71</f>
        <v>0.09</v>
      </c>
      <c r="I71" s="11" t="s">
        <v>29</v>
      </c>
      <c r="J71" s="16">
        <v>0</v>
      </c>
      <c r="K71" s="11" t="s">
        <v>29</v>
      </c>
      <c r="L71" s="16">
        <v>0.09</v>
      </c>
      <c r="M71" s="11" t="s">
        <v>29</v>
      </c>
      <c r="N71" s="16">
        <v>0</v>
      </c>
      <c r="O71" s="11" t="s">
        <v>29</v>
      </c>
      <c r="P71" s="16">
        <v>0</v>
      </c>
      <c r="Q71" s="11" t="s">
        <v>29</v>
      </c>
      <c r="R71" s="11" t="s">
        <v>29</v>
      </c>
      <c r="S71" s="11" t="s">
        <v>29</v>
      </c>
      <c r="T71" s="63" t="s">
        <v>402</v>
      </c>
    </row>
    <row r="72" spans="1:20" ht="78.75" x14ac:dyDescent="0.25">
      <c r="A72" s="14" t="s">
        <v>267</v>
      </c>
      <c r="B72" s="80" t="s">
        <v>391</v>
      </c>
      <c r="C72" s="14" t="s">
        <v>387</v>
      </c>
      <c r="D72" s="11">
        <v>1.28308</v>
      </c>
      <c r="E72" s="16">
        <v>0</v>
      </c>
      <c r="F72" s="18">
        <f t="shared" si="19"/>
        <v>1.28308</v>
      </c>
      <c r="G72" s="11" t="s">
        <v>29</v>
      </c>
      <c r="H72" s="16">
        <f t="shared" si="20"/>
        <v>0.89</v>
      </c>
      <c r="I72" s="11" t="s">
        <v>29</v>
      </c>
      <c r="J72" s="16">
        <v>0</v>
      </c>
      <c r="K72" s="11" t="s">
        <v>29</v>
      </c>
      <c r="L72" s="16">
        <v>0.02</v>
      </c>
      <c r="M72" s="11" t="s">
        <v>29</v>
      </c>
      <c r="N72" s="16">
        <v>0.87</v>
      </c>
      <c r="O72" s="11" t="s">
        <v>29</v>
      </c>
      <c r="P72" s="16">
        <v>0</v>
      </c>
      <c r="Q72" s="11" t="s">
        <v>29</v>
      </c>
      <c r="R72" s="11" t="s">
        <v>29</v>
      </c>
      <c r="S72" s="11" t="s">
        <v>29</v>
      </c>
      <c r="T72" s="63" t="s">
        <v>401</v>
      </c>
    </row>
    <row r="73" spans="1:20" ht="63" x14ac:dyDescent="0.25">
      <c r="A73" s="14" t="s">
        <v>268</v>
      </c>
      <c r="B73" s="80" t="s">
        <v>392</v>
      </c>
      <c r="C73" s="14" t="s">
        <v>388</v>
      </c>
      <c r="D73" s="11" t="s">
        <v>29</v>
      </c>
      <c r="E73" s="16">
        <v>0</v>
      </c>
      <c r="F73" s="18" t="s">
        <v>29</v>
      </c>
      <c r="G73" s="11" t="s">
        <v>29</v>
      </c>
      <c r="H73" s="16">
        <f t="shared" si="20"/>
        <v>3.5000000000000003E-2</v>
      </c>
      <c r="I73" s="11" t="s">
        <v>29</v>
      </c>
      <c r="J73" s="16">
        <v>0</v>
      </c>
      <c r="K73" s="11" t="s">
        <v>29</v>
      </c>
      <c r="L73" s="16">
        <v>3.5000000000000003E-2</v>
      </c>
      <c r="M73" s="11" t="s">
        <v>29</v>
      </c>
      <c r="N73" s="16">
        <v>0</v>
      </c>
      <c r="O73" s="11" t="s">
        <v>29</v>
      </c>
      <c r="P73" s="16">
        <v>0</v>
      </c>
      <c r="Q73" s="11" t="s">
        <v>29</v>
      </c>
      <c r="R73" s="11" t="s">
        <v>29</v>
      </c>
      <c r="S73" s="11" t="s">
        <v>29</v>
      </c>
      <c r="T73" s="63" t="s">
        <v>397</v>
      </c>
    </row>
    <row r="74" spans="1:20" ht="47.25" x14ac:dyDescent="0.25">
      <c r="A74" s="14" t="s">
        <v>269</v>
      </c>
      <c r="B74" s="80" t="s">
        <v>393</v>
      </c>
      <c r="C74" s="14" t="s">
        <v>389</v>
      </c>
      <c r="D74" s="11" t="s">
        <v>29</v>
      </c>
      <c r="E74" s="16">
        <v>0</v>
      </c>
      <c r="F74" s="18" t="s">
        <v>29</v>
      </c>
      <c r="G74" s="11" t="s">
        <v>29</v>
      </c>
      <c r="H74" s="16">
        <f t="shared" si="20"/>
        <v>0.26</v>
      </c>
      <c r="I74" s="11" t="s">
        <v>29</v>
      </c>
      <c r="J74" s="16">
        <v>0</v>
      </c>
      <c r="K74" s="11" t="s">
        <v>29</v>
      </c>
      <c r="L74" s="16">
        <v>0.26</v>
      </c>
      <c r="M74" s="11" t="s">
        <v>29</v>
      </c>
      <c r="N74" s="16">
        <v>0</v>
      </c>
      <c r="O74" s="11" t="s">
        <v>29</v>
      </c>
      <c r="P74" s="16">
        <v>0</v>
      </c>
      <c r="Q74" s="11" t="s">
        <v>29</v>
      </c>
      <c r="R74" s="11" t="s">
        <v>29</v>
      </c>
      <c r="S74" s="11" t="s">
        <v>29</v>
      </c>
      <c r="T74" s="63" t="s">
        <v>398</v>
      </c>
    </row>
    <row r="75" spans="1:20" ht="63" x14ac:dyDescent="0.25">
      <c r="A75" s="14" t="s">
        <v>270</v>
      </c>
      <c r="B75" s="80" t="s">
        <v>394</v>
      </c>
      <c r="C75" s="14" t="s">
        <v>390</v>
      </c>
      <c r="D75" s="11" t="s">
        <v>29</v>
      </c>
      <c r="E75" s="16">
        <v>0</v>
      </c>
      <c r="F75" s="18" t="s">
        <v>29</v>
      </c>
      <c r="G75" s="11" t="s">
        <v>29</v>
      </c>
      <c r="H75" s="16">
        <f t="shared" si="20"/>
        <v>0.03</v>
      </c>
      <c r="I75" s="11" t="s">
        <v>29</v>
      </c>
      <c r="J75" s="16">
        <v>0</v>
      </c>
      <c r="K75" s="11" t="s">
        <v>29</v>
      </c>
      <c r="L75" s="16">
        <v>0.03</v>
      </c>
      <c r="M75" s="11" t="s">
        <v>29</v>
      </c>
      <c r="N75" s="16">
        <v>0</v>
      </c>
      <c r="O75" s="11" t="s">
        <v>29</v>
      </c>
      <c r="P75" s="16">
        <v>0</v>
      </c>
      <c r="Q75" s="11" t="s">
        <v>29</v>
      </c>
      <c r="R75" s="11" t="s">
        <v>29</v>
      </c>
      <c r="S75" s="11" t="s">
        <v>29</v>
      </c>
      <c r="T75" s="63" t="s">
        <v>399</v>
      </c>
    </row>
    <row r="76" spans="1:20" ht="189" x14ac:dyDescent="0.25">
      <c r="A76" s="14" t="s">
        <v>271</v>
      </c>
      <c r="B76" s="80" t="s">
        <v>405</v>
      </c>
      <c r="C76" s="71" t="s">
        <v>404</v>
      </c>
      <c r="D76" s="11">
        <v>2.6760000000000002</v>
      </c>
      <c r="E76" s="16">
        <v>0.13600000000000001</v>
      </c>
      <c r="F76" s="18">
        <f t="shared" si="17"/>
        <v>2.54</v>
      </c>
      <c r="G76" s="11" t="s">
        <v>29</v>
      </c>
      <c r="H76" s="16">
        <f t="shared" si="20"/>
        <v>2.5100000000000002</v>
      </c>
      <c r="I76" s="11" t="s">
        <v>29</v>
      </c>
      <c r="J76" s="16">
        <v>0</v>
      </c>
      <c r="K76" s="11" t="s">
        <v>29</v>
      </c>
      <c r="L76" s="16">
        <v>2.4300000000000002</v>
      </c>
      <c r="M76" s="11" t="s">
        <v>29</v>
      </c>
      <c r="N76" s="16">
        <v>0.08</v>
      </c>
      <c r="O76" s="11" t="s">
        <v>29</v>
      </c>
      <c r="P76" s="16">
        <v>0</v>
      </c>
      <c r="Q76" s="11" t="s">
        <v>29</v>
      </c>
      <c r="R76" s="11" t="s">
        <v>29</v>
      </c>
      <c r="S76" s="11" t="s">
        <v>29</v>
      </c>
      <c r="T76" s="81" t="s">
        <v>406</v>
      </c>
    </row>
    <row r="77" spans="1:20" ht="141.75" x14ac:dyDescent="0.25">
      <c r="A77" s="14" t="s">
        <v>272</v>
      </c>
      <c r="B77" s="70" t="s">
        <v>118</v>
      </c>
      <c r="C77" s="71" t="s">
        <v>119</v>
      </c>
      <c r="D77" s="20">
        <v>2.0099999999999998</v>
      </c>
      <c r="E77" s="16">
        <v>0.74</v>
      </c>
      <c r="F77" s="18">
        <f t="shared" si="17"/>
        <v>1.2699999999999998</v>
      </c>
      <c r="G77" s="11" t="s">
        <v>29</v>
      </c>
      <c r="H77" s="16">
        <f t="shared" ref="H77:H91" si="21">J77+L77+N77+P77</f>
        <v>1.27</v>
      </c>
      <c r="I77" s="11" t="s">
        <v>29</v>
      </c>
      <c r="J77" s="16">
        <v>1.27</v>
      </c>
      <c r="K77" s="11" t="s">
        <v>29</v>
      </c>
      <c r="L77" s="16">
        <v>0</v>
      </c>
      <c r="M77" s="11" t="s">
        <v>29</v>
      </c>
      <c r="N77" s="16">
        <v>0</v>
      </c>
      <c r="O77" s="11" t="s">
        <v>29</v>
      </c>
      <c r="P77" s="16">
        <v>0</v>
      </c>
      <c r="Q77" s="11" t="s">
        <v>29</v>
      </c>
      <c r="R77" s="11" t="s">
        <v>29</v>
      </c>
      <c r="S77" s="11" t="s">
        <v>29</v>
      </c>
      <c r="T77" s="60" t="s">
        <v>306</v>
      </c>
    </row>
    <row r="78" spans="1:20" ht="110.25" x14ac:dyDescent="0.25">
      <c r="A78" s="14" t="s">
        <v>273</v>
      </c>
      <c r="B78" s="70" t="s">
        <v>122</v>
      </c>
      <c r="C78" s="71" t="s">
        <v>123</v>
      </c>
      <c r="D78" s="20">
        <v>2.77</v>
      </c>
      <c r="E78" s="16">
        <v>2.71</v>
      </c>
      <c r="F78" s="18">
        <f t="shared" si="17"/>
        <v>6.0000000000000053E-2</v>
      </c>
      <c r="G78" s="11" t="s">
        <v>29</v>
      </c>
      <c r="H78" s="16">
        <f t="shared" si="21"/>
        <v>5.5E-2</v>
      </c>
      <c r="I78" s="11" t="s">
        <v>29</v>
      </c>
      <c r="J78" s="16">
        <v>5.5E-2</v>
      </c>
      <c r="K78" s="11" t="s">
        <v>29</v>
      </c>
      <c r="L78" s="16">
        <v>0</v>
      </c>
      <c r="M78" s="11" t="s">
        <v>29</v>
      </c>
      <c r="N78" s="16">
        <v>0</v>
      </c>
      <c r="O78" s="11" t="s">
        <v>29</v>
      </c>
      <c r="P78" s="16">
        <v>0</v>
      </c>
      <c r="Q78" s="11" t="s">
        <v>29</v>
      </c>
      <c r="R78" s="11" t="s">
        <v>29</v>
      </c>
      <c r="S78" s="11" t="s">
        <v>29</v>
      </c>
      <c r="T78" s="60" t="s">
        <v>308</v>
      </c>
    </row>
    <row r="79" spans="1:20" ht="141.75" x14ac:dyDescent="0.25">
      <c r="A79" s="14" t="s">
        <v>462</v>
      </c>
      <c r="B79" s="70" t="s">
        <v>120</v>
      </c>
      <c r="C79" s="71" t="s">
        <v>121</v>
      </c>
      <c r="D79" s="20">
        <v>8.58</v>
      </c>
      <c r="E79" s="16">
        <v>3.07</v>
      </c>
      <c r="F79" s="18">
        <f t="shared" si="17"/>
        <v>5.51</v>
      </c>
      <c r="G79" s="11" t="s">
        <v>29</v>
      </c>
      <c r="H79" s="16">
        <f t="shared" si="21"/>
        <v>5.51</v>
      </c>
      <c r="I79" s="11" t="s">
        <v>29</v>
      </c>
      <c r="J79" s="16">
        <v>5.51</v>
      </c>
      <c r="K79" s="11" t="s">
        <v>29</v>
      </c>
      <c r="L79" s="16">
        <v>0</v>
      </c>
      <c r="M79" s="11" t="s">
        <v>29</v>
      </c>
      <c r="N79" s="16">
        <v>0</v>
      </c>
      <c r="O79" s="11" t="s">
        <v>29</v>
      </c>
      <c r="P79" s="16">
        <v>0</v>
      </c>
      <c r="Q79" s="11" t="s">
        <v>29</v>
      </c>
      <c r="R79" s="11" t="s">
        <v>29</v>
      </c>
      <c r="S79" s="11" t="s">
        <v>29</v>
      </c>
      <c r="T79" s="60" t="s">
        <v>309</v>
      </c>
    </row>
    <row r="80" spans="1:20" ht="173.25" x14ac:dyDescent="0.25">
      <c r="A80" s="14" t="s">
        <v>463</v>
      </c>
      <c r="B80" s="82" t="s">
        <v>146</v>
      </c>
      <c r="C80" s="60" t="s">
        <v>208</v>
      </c>
      <c r="D80" s="20">
        <v>3.31</v>
      </c>
      <c r="E80" s="16">
        <v>0.88</v>
      </c>
      <c r="F80" s="18">
        <f t="shared" si="17"/>
        <v>2.4300000000000002</v>
      </c>
      <c r="G80" s="11" t="s">
        <v>29</v>
      </c>
      <c r="H80" s="16">
        <f t="shared" si="21"/>
        <v>0.18</v>
      </c>
      <c r="I80" s="11" t="s">
        <v>29</v>
      </c>
      <c r="J80" s="16">
        <v>0.18</v>
      </c>
      <c r="K80" s="11" t="s">
        <v>29</v>
      </c>
      <c r="L80" s="16">
        <v>0</v>
      </c>
      <c r="M80" s="11" t="s">
        <v>29</v>
      </c>
      <c r="N80" s="16">
        <v>0</v>
      </c>
      <c r="O80" s="11" t="s">
        <v>29</v>
      </c>
      <c r="P80" s="16">
        <v>0</v>
      </c>
      <c r="Q80" s="11" t="s">
        <v>29</v>
      </c>
      <c r="R80" s="11" t="s">
        <v>29</v>
      </c>
      <c r="S80" s="11" t="s">
        <v>29</v>
      </c>
      <c r="T80" s="60" t="s">
        <v>310</v>
      </c>
    </row>
    <row r="81" spans="1:20" ht="78.75" x14ac:dyDescent="0.25">
      <c r="A81" s="14" t="s">
        <v>464</v>
      </c>
      <c r="B81" s="70" t="s">
        <v>209</v>
      </c>
      <c r="C81" s="71" t="s">
        <v>210</v>
      </c>
      <c r="D81" s="20">
        <v>2.66</v>
      </c>
      <c r="E81" s="16">
        <v>1.29</v>
      </c>
      <c r="F81" s="18">
        <f t="shared" si="17"/>
        <v>1.37</v>
      </c>
      <c r="G81" s="11" t="s">
        <v>29</v>
      </c>
      <c r="H81" s="16">
        <f t="shared" si="21"/>
        <v>1.37</v>
      </c>
      <c r="I81" s="11" t="s">
        <v>29</v>
      </c>
      <c r="J81" s="16">
        <v>1.37</v>
      </c>
      <c r="K81" s="11" t="s">
        <v>29</v>
      </c>
      <c r="L81" s="16">
        <v>0</v>
      </c>
      <c r="M81" s="11" t="s">
        <v>29</v>
      </c>
      <c r="N81" s="16">
        <v>0</v>
      </c>
      <c r="O81" s="11" t="s">
        <v>29</v>
      </c>
      <c r="P81" s="16">
        <v>0</v>
      </c>
      <c r="Q81" s="11" t="s">
        <v>29</v>
      </c>
      <c r="R81" s="11" t="s">
        <v>29</v>
      </c>
      <c r="S81" s="11" t="s">
        <v>29</v>
      </c>
      <c r="T81" s="60" t="s">
        <v>311</v>
      </c>
    </row>
    <row r="82" spans="1:20" ht="31.5" x14ac:dyDescent="0.25">
      <c r="A82" s="14" t="s">
        <v>465</v>
      </c>
      <c r="B82" s="60" t="s">
        <v>212</v>
      </c>
      <c r="C82" s="60" t="s">
        <v>211</v>
      </c>
      <c r="D82" s="20">
        <v>3.26</v>
      </c>
      <c r="E82" s="16">
        <v>0.17</v>
      </c>
      <c r="F82" s="18">
        <f t="shared" si="17"/>
        <v>3.09</v>
      </c>
      <c r="G82" s="11" t="s">
        <v>29</v>
      </c>
      <c r="H82" s="16">
        <f t="shared" si="21"/>
        <v>0.17</v>
      </c>
      <c r="I82" s="11" t="s">
        <v>29</v>
      </c>
      <c r="J82" s="16">
        <v>0.17</v>
      </c>
      <c r="K82" s="11" t="s">
        <v>29</v>
      </c>
      <c r="L82" s="16">
        <v>0</v>
      </c>
      <c r="M82" s="11" t="s">
        <v>29</v>
      </c>
      <c r="N82" s="16">
        <v>0</v>
      </c>
      <c r="O82" s="11" t="s">
        <v>29</v>
      </c>
      <c r="P82" s="16">
        <v>0</v>
      </c>
      <c r="Q82" s="11" t="s">
        <v>29</v>
      </c>
      <c r="R82" s="11" t="s">
        <v>29</v>
      </c>
      <c r="S82" s="11" t="s">
        <v>29</v>
      </c>
      <c r="T82" s="60" t="s">
        <v>307</v>
      </c>
    </row>
    <row r="83" spans="1:20" ht="63" x14ac:dyDescent="0.25">
      <c r="A83" s="14" t="s">
        <v>466</v>
      </c>
      <c r="B83" s="60" t="s">
        <v>214</v>
      </c>
      <c r="C83" s="60" t="s">
        <v>213</v>
      </c>
      <c r="D83" s="11">
        <v>18.100000000000001</v>
      </c>
      <c r="E83" s="16">
        <v>14.75</v>
      </c>
      <c r="F83" s="18">
        <f t="shared" si="17"/>
        <v>3.3500000000000014</v>
      </c>
      <c r="G83" s="11" t="s">
        <v>29</v>
      </c>
      <c r="H83" s="16">
        <f t="shared" si="21"/>
        <v>3.35</v>
      </c>
      <c r="I83" s="11" t="s">
        <v>29</v>
      </c>
      <c r="J83" s="16">
        <v>3.35</v>
      </c>
      <c r="K83" s="11" t="s">
        <v>29</v>
      </c>
      <c r="L83" s="16">
        <v>0</v>
      </c>
      <c r="M83" s="11" t="s">
        <v>29</v>
      </c>
      <c r="N83" s="16">
        <v>0</v>
      </c>
      <c r="O83" s="11" t="s">
        <v>29</v>
      </c>
      <c r="P83" s="16">
        <v>0</v>
      </c>
      <c r="Q83" s="11" t="s">
        <v>29</v>
      </c>
      <c r="R83" s="11" t="s">
        <v>29</v>
      </c>
      <c r="S83" s="11" t="s">
        <v>29</v>
      </c>
      <c r="T83" s="81" t="s">
        <v>312</v>
      </c>
    </row>
    <row r="84" spans="1:20" ht="78.75" x14ac:dyDescent="0.25">
      <c r="A84" s="14" t="s">
        <v>467</v>
      </c>
      <c r="B84" s="60" t="s">
        <v>220</v>
      </c>
      <c r="C84" s="60" t="s">
        <v>215</v>
      </c>
      <c r="D84" s="11">
        <v>0.69</v>
      </c>
      <c r="E84" s="16">
        <v>0.12</v>
      </c>
      <c r="F84" s="18">
        <f t="shared" si="17"/>
        <v>0.56999999999999995</v>
      </c>
      <c r="G84" s="11" t="s">
        <v>29</v>
      </c>
      <c r="H84" s="16">
        <f t="shared" si="21"/>
        <v>0.33479244000000002</v>
      </c>
      <c r="I84" s="11" t="s">
        <v>29</v>
      </c>
      <c r="J84" s="16">
        <v>0.33479244000000002</v>
      </c>
      <c r="K84" s="11" t="s">
        <v>29</v>
      </c>
      <c r="L84" s="16">
        <v>0</v>
      </c>
      <c r="M84" s="11" t="s">
        <v>29</v>
      </c>
      <c r="N84" s="16">
        <v>0</v>
      </c>
      <c r="O84" s="11" t="s">
        <v>29</v>
      </c>
      <c r="P84" s="16">
        <v>0</v>
      </c>
      <c r="Q84" s="11" t="s">
        <v>29</v>
      </c>
      <c r="R84" s="11" t="s">
        <v>29</v>
      </c>
      <c r="S84" s="11" t="s">
        <v>29</v>
      </c>
      <c r="T84" s="60" t="s">
        <v>313</v>
      </c>
    </row>
    <row r="85" spans="1:20" ht="78.75" x14ac:dyDescent="0.25">
      <c r="A85" s="14" t="s">
        <v>468</v>
      </c>
      <c r="B85" s="60" t="s">
        <v>221</v>
      </c>
      <c r="C85" s="60" t="s">
        <v>216</v>
      </c>
      <c r="D85" s="11">
        <v>0.76</v>
      </c>
      <c r="E85" s="16">
        <v>0</v>
      </c>
      <c r="F85" s="18">
        <f t="shared" si="17"/>
        <v>0.76</v>
      </c>
      <c r="G85" s="11" t="s">
        <v>29</v>
      </c>
      <c r="H85" s="16">
        <f t="shared" si="21"/>
        <v>0.75536534399999988</v>
      </c>
      <c r="I85" s="11" t="s">
        <v>29</v>
      </c>
      <c r="J85" s="16">
        <v>0.75536534399999988</v>
      </c>
      <c r="K85" s="11" t="s">
        <v>29</v>
      </c>
      <c r="L85" s="16">
        <v>0</v>
      </c>
      <c r="M85" s="11" t="s">
        <v>29</v>
      </c>
      <c r="N85" s="16">
        <v>0</v>
      </c>
      <c r="O85" s="11" t="s">
        <v>29</v>
      </c>
      <c r="P85" s="16">
        <v>0</v>
      </c>
      <c r="Q85" s="11" t="s">
        <v>29</v>
      </c>
      <c r="R85" s="11" t="s">
        <v>29</v>
      </c>
      <c r="S85" s="11" t="s">
        <v>29</v>
      </c>
      <c r="T85" s="60" t="s">
        <v>314</v>
      </c>
    </row>
    <row r="86" spans="1:20" ht="78.75" x14ac:dyDescent="0.25">
      <c r="A86" s="14" t="s">
        <v>469</v>
      </c>
      <c r="B86" s="60" t="s">
        <v>222</v>
      </c>
      <c r="C86" s="60" t="s">
        <v>217</v>
      </c>
      <c r="D86" s="19">
        <v>0.95</v>
      </c>
      <c r="E86" s="16">
        <v>0</v>
      </c>
      <c r="F86" s="18">
        <f t="shared" si="17"/>
        <v>0.95</v>
      </c>
      <c r="G86" s="11" t="s">
        <v>29</v>
      </c>
      <c r="H86" s="16">
        <f t="shared" si="21"/>
        <v>1.061438924</v>
      </c>
      <c r="I86" s="11" t="s">
        <v>29</v>
      </c>
      <c r="J86" s="16">
        <v>0.95143892399999996</v>
      </c>
      <c r="K86" s="11" t="s">
        <v>29</v>
      </c>
      <c r="L86" s="16">
        <v>0.11</v>
      </c>
      <c r="M86" s="11" t="s">
        <v>29</v>
      </c>
      <c r="N86" s="16">
        <v>0</v>
      </c>
      <c r="O86" s="11" t="s">
        <v>29</v>
      </c>
      <c r="P86" s="16">
        <v>0</v>
      </c>
      <c r="Q86" s="11" t="s">
        <v>29</v>
      </c>
      <c r="R86" s="11" t="s">
        <v>29</v>
      </c>
      <c r="S86" s="11" t="s">
        <v>29</v>
      </c>
      <c r="T86" s="60" t="s">
        <v>315</v>
      </c>
    </row>
    <row r="87" spans="1:20" ht="78.75" x14ac:dyDescent="0.25">
      <c r="A87" s="14" t="s">
        <v>470</v>
      </c>
      <c r="B87" s="74" t="s">
        <v>223</v>
      </c>
      <c r="C87" s="14" t="s">
        <v>218</v>
      </c>
      <c r="D87" s="19">
        <v>1.52</v>
      </c>
      <c r="E87" s="16">
        <v>0</v>
      </c>
      <c r="F87" s="18">
        <f t="shared" si="17"/>
        <v>1.52</v>
      </c>
      <c r="G87" s="11" t="s">
        <v>29</v>
      </c>
      <c r="H87" s="16">
        <f t="shared" si="21"/>
        <v>0.61373600000000006</v>
      </c>
      <c r="I87" s="11" t="s">
        <v>29</v>
      </c>
      <c r="J87" s="16">
        <v>0.113736</v>
      </c>
      <c r="K87" s="11" t="s">
        <v>29</v>
      </c>
      <c r="L87" s="16">
        <v>0</v>
      </c>
      <c r="M87" s="11" t="s">
        <v>29</v>
      </c>
      <c r="N87" s="16">
        <v>0.5</v>
      </c>
      <c r="O87" s="11" t="s">
        <v>29</v>
      </c>
      <c r="P87" s="16">
        <v>0</v>
      </c>
      <c r="Q87" s="11" t="s">
        <v>29</v>
      </c>
      <c r="R87" s="11" t="s">
        <v>29</v>
      </c>
      <c r="S87" s="11" t="s">
        <v>29</v>
      </c>
      <c r="T87" s="60" t="s">
        <v>316</v>
      </c>
    </row>
    <row r="88" spans="1:20" ht="78.75" x14ac:dyDescent="0.25">
      <c r="A88" s="14" t="s">
        <v>471</v>
      </c>
      <c r="B88" s="74" t="s">
        <v>224</v>
      </c>
      <c r="C88" s="60" t="s">
        <v>219</v>
      </c>
      <c r="D88" s="19">
        <v>1.1399999999999999</v>
      </c>
      <c r="E88" s="16">
        <v>0</v>
      </c>
      <c r="F88" s="18">
        <f t="shared" si="17"/>
        <v>1.1399999999999999</v>
      </c>
      <c r="G88" s="11" t="s">
        <v>29</v>
      </c>
      <c r="H88" s="16">
        <f t="shared" si="21"/>
        <v>0.61611594799999991</v>
      </c>
      <c r="I88" s="11" t="s">
        <v>29</v>
      </c>
      <c r="J88" s="16">
        <v>0.53611594799999995</v>
      </c>
      <c r="K88" s="11" t="s">
        <v>29</v>
      </c>
      <c r="L88" s="16">
        <v>0.08</v>
      </c>
      <c r="M88" s="11" t="s">
        <v>29</v>
      </c>
      <c r="N88" s="16">
        <v>0</v>
      </c>
      <c r="O88" s="11" t="s">
        <v>29</v>
      </c>
      <c r="P88" s="16">
        <v>0</v>
      </c>
      <c r="Q88" s="11" t="s">
        <v>29</v>
      </c>
      <c r="R88" s="11" t="s">
        <v>29</v>
      </c>
      <c r="S88" s="11" t="s">
        <v>29</v>
      </c>
      <c r="T88" s="60" t="s">
        <v>317</v>
      </c>
    </row>
    <row r="89" spans="1:20" ht="94.5" x14ac:dyDescent="0.25">
      <c r="A89" s="14" t="s">
        <v>472</v>
      </c>
      <c r="B89" s="74" t="s">
        <v>227</v>
      </c>
      <c r="C89" s="60" t="s">
        <v>225</v>
      </c>
      <c r="D89" s="11">
        <v>0.81</v>
      </c>
      <c r="E89" s="16">
        <v>0</v>
      </c>
      <c r="F89" s="18">
        <f t="shared" si="17"/>
        <v>0.81</v>
      </c>
      <c r="G89" s="11" t="s">
        <v>29</v>
      </c>
      <c r="H89" s="16">
        <f t="shared" si="21"/>
        <v>0.43</v>
      </c>
      <c r="I89" s="11" t="s">
        <v>29</v>
      </c>
      <c r="J89" s="16">
        <v>0.14000000000000001</v>
      </c>
      <c r="K89" s="11" t="s">
        <v>29</v>
      </c>
      <c r="L89" s="16">
        <v>0.28999999999999998</v>
      </c>
      <c r="M89" s="11" t="s">
        <v>29</v>
      </c>
      <c r="N89" s="16">
        <v>0</v>
      </c>
      <c r="O89" s="11" t="s">
        <v>29</v>
      </c>
      <c r="P89" s="16">
        <v>0</v>
      </c>
      <c r="Q89" s="11" t="s">
        <v>29</v>
      </c>
      <c r="R89" s="11" t="s">
        <v>29</v>
      </c>
      <c r="S89" s="11" t="s">
        <v>29</v>
      </c>
      <c r="T89" s="60" t="s">
        <v>318</v>
      </c>
    </row>
    <row r="90" spans="1:20" ht="78.75" x14ac:dyDescent="0.25">
      <c r="A90" s="14" t="s">
        <v>473</v>
      </c>
      <c r="B90" s="60" t="s">
        <v>228</v>
      </c>
      <c r="C90" s="14" t="s">
        <v>226</v>
      </c>
      <c r="D90" s="11">
        <v>0.77</v>
      </c>
      <c r="E90" s="16">
        <v>0</v>
      </c>
      <c r="F90" s="18">
        <f t="shared" si="17"/>
        <v>0.77</v>
      </c>
      <c r="G90" s="11" t="s">
        <v>29</v>
      </c>
      <c r="H90" s="16">
        <f t="shared" si="21"/>
        <v>0.4</v>
      </c>
      <c r="I90" s="11" t="s">
        <v>29</v>
      </c>
      <c r="J90" s="16">
        <v>0.27</v>
      </c>
      <c r="K90" s="11" t="s">
        <v>29</v>
      </c>
      <c r="L90" s="16">
        <v>0.13</v>
      </c>
      <c r="M90" s="11" t="s">
        <v>29</v>
      </c>
      <c r="N90" s="16">
        <v>0</v>
      </c>
      <c r="O90" s="11" t="s">
        <v>29</v>
      </c>
      <c r="P90" s="16">
        <v>0</v>
      </c>
      <c r="Q90" s="11" t="s">
        <v>29</v>
      </c>
      <c r="R90" s="11" t="s">
        <v>29</v>
      </c>
      <c r="S90" s="11" t="s">
        <v>29</v>
      </c>
      <c r="T90" s="60" t="s">
        <v>319</v>
      </c>
    </row>
    <row r="91" spans="1:20" ht="78.75" x14ac:dyDescent="0.25">
      <c r="A91" s="14" t="s">
        <v>474</v>
      </c>
      <c r="B91" s="74" t="s">
        <v>229</v>
      </c>
      <c r="C91" s="14" t="s">
        <v>230</v>
      </c>
      <c r="D91" s="11">
        <v>2.3199999999999998</v>
      </c>
      <c r="E91" s="16">
        <v>0.5</v>
      </c>
      <c r="F91" s="18">
        <f t="shared" si="17"/>
        <v>1.8199999999999998</v>
      </c>
      <c r="G91" s="11" t="s">
        <v>29</v>
      </c>
      <c r="H91" s="16">
        <f t="shared" si="21"/>
        <v>3.34</v>
      </c>
      <c r="I91" s="11" t="s">
        <v>29</v>
      </c>
      <c r="J91" s="16">
        <v>1.1599999999999999</v>
      </c>
      <c r="K91" s="11" t="s">
        <v>29</v>
      </c>
      <c r="L91" s="16">
        <v>0</v>
      </c>
      <c r="M91" s="11" t="s">
        <v>29</v>
      </c>
      <c r="N91" s="16">
        <v>2.1800000000000002</v>
      </c>
      <c r="O91" s="11" t="s">
        <v>29</v>
      </c>
      <c r="P91" s="16">
        <v>0</v>
      </c>
      <c r="Q91" s="11" t="s">
        <v>29</v>
      </c>
      <c r="R91" s="11" t="s">
        <v>29</v>
      </c>
      <c r="S91" s="11" t="s">
        <v>29</v>
      </c>
      <c r="T91" s="60" t="s">
        <v>320</v>
      </c>
    </row>
    <row r="92" spans="1:20" x14ac:dyDescent="0.25">
      <c r="A92" s="83" t="s">
        <v>64</v>
      </c>
      <c r="B92" s="84" t="s">
        <v>65</v>
      </c>
      <c r="C92" s="85" t="s">
        <v>31</v>
      </c>
      <c r="D92" s="12">
        <f t="shared" ref="D92:P92" si="22">D93+D96</f>
        <v>9.84</v>
      </c>
      <c r="E92" s="12">
        <f t="shared" si="22"/>
        <v>0</v>
      </c>
      <c r="F92" s="12">
        <f t="shared" si="22"/>
        <v>9.84</v>
      </c>
      <c r="G92" s="12">
        <f t="shared" si="22"/>
        <v>10.156000000000001</v>
      </c>
      <c r="H92" s="12">
        <f t="shared" si="22"/>
        <v>8.3549999999999986</v>
      </c>
      <c r="I92" s="12">
        <f t="shared" si="22"/>
        <v>2.3759999999999999</v>
      </c>
      <c r="J92" s="12">
        <f t="shared" si="22"/>
        <v>8.3149999999999995</v>
      </c>
      <c r="K92" s="12">
        <f t="shared" si="22"/>
        <v>2.3759999999999999</v>
      </c>
      <c r="L92" s="12">
        <f t="shared" si="22"/>
        <v>0</v>
      </c>
      <c r="M92" s="12">
        <f t="shared" si="22"/>
        <v>2.3770000000000002</v>
      </c>
      <c r="N92" s="12">
        <f t="shared" si="22"/>
        <v>0.04</v>
      </c>
      <c r="O92" s="12">
        <f t="shared" si="22"/>
        <v>3.0270000000000001</v>
      </c>
      <c r="P92" s="12">
        <f t="shared" si="22"/>
        <v>0</v>
      </c>
      <c r="Q92" s="12">
        <v>1.5250000000000012</v>
      </c>
      <c r="R92" s="11">
        <v>1.2259999999999991</v>
      </c>
      <c r="S92" s="11">
        <v>17.197362883994938</v>
      </c>
      <c r="T92" s="79" t="s">
        <v>29</v>
      </c>
    </row>
    <row r="93" spans="1:20" x14ac:dyDescent="0.25">
      <c r="A93" s="83" t="s">
        <v>66</v>
      </c>
      <c r="B93" s="86" t="s">
        <v>67</v>
      </c>
      <c r="C93" s="85" t="s">
        <v>31</v>
      </c>
      <c r="D93" s="12">
        <f>SUM(D95:D95)</f>
        <v>9.3000000000000007</v>
      </c>
      <c r="E93" s="12">
        <f>SUM(E95:E95)</f>
        <v>0</v>
      </c>
      <c r="F93" s="12">
        <f>SUM(F95:F95)</f>
        <v>9.3000000000000007</v>
      </c>
      <c r="G93" s="12">
        <f>SUM(G94:G95)</f>
        <v>9.5060000000000002</v>
      </c>
      <c r="H93" s="12">
        <f t="shared" ref="H93:P93" si="23">SUM(H94:H95)</f>
        <v>8.3549999999999986</v>
      </c>
      <c r="I93" s="12">
        <f t="shared" si="23"/>
        <v>2.3759999999999999</v>
      </c>
      <c r="J93" s="12">
        <f t="shared" si="23"/>
        <v>8.3149999999999995</v>
      </c>
      <c r="K93" s="12">
        <f t="shared" si="23"/>
        <v>2.3759999999999999</v>
      </c>
      <c r="L93" s="12">
        <f t="shared" si="23"/>
        <v>0</v>
      </c>
      <c r="M93" s="12">
        <f t="shared" si="23"/>
        <v>2.3770000000000002</v>
      </c>
      <c r="N93" s="12">
        <f t="shared" si="23"/>
        <v>0.04</v>
      </c>
      <c r="O93" s="12">
        <f t="shared" si="23"/>
        <v>2.3770000000000002</v>
      </c>
      <c r="P93" s="12">
        <f t="shared" si="23"/>
        <v>0</v>
      </c>
      <c r="Q93" s="12">
        <v>0.98500000000000121</v>
      </c>
      <c r="R93" s="11">
        <v>1.2259999999999991</v>
      </c>
      <c r="S93" s="11">
        <v>17.197362883994938</v>
      </c>
      <c r="T93" s="12" t="s">
        <v>29</v>
      </c>
    </row>
    <row r="94" spans="1:20" ht="31.5" x14ac:dyDescent="0.25">
      <c r="A94" s="14" t="s">
        <v>68</v>
      </c>
      <c r="B94" s="87" t="s">
        <v>110</v>
      </c>
      <c r="C94" s="88" t="s">
        <v>111</v>
      </c>
      <c r="D94" s="11">
        <v>1</v>
      </c>
      <c r="E94" s="16">
        <v>0</v>
      </c>
      <c r="F94" s="16">
        <f>D94-E94</f>
        <v>1</v>
      </c>
      <c r="G94" s="12">
        <f>I94+K94+M94+O94</f>
        <v>1.208</v>
      </c>
      <c r="H94" s="16">
        <f>J94+L94+N94+P94</f>
        <v>0.04</v>
      </c>
      <c r="I94" s="20">
        <v>0.30199999999999999</v>
      </c>
      <c r="J94" s="16">
        <v>0</v>
      </c>
      <c r="K94" s="20">
        <v>0.30199999999999999</v>
      </c>
      <c r="L94" s="16">
        <v>0</v>
      </c>
      <c r="M94" s="20">
        <v>0.30199999999999999</v>
      </c>
      <c r="N94" s="16">
        <v>0.04</v>
      </c>
      <c r="O94" s="20">
        <v>0.30199999999999999</v>
      </c>
      <c r="P94" s="16">
        <v>0</v>
      </c>
      <c r="Q94" s="11">
        <v>0.96</v>
      </c>
      <c r="R94" s="11">
        <v>-0.86599999999999988</v>
      </c>
      <c r="S94" s="11">
        <v>-95.584988962472409</v>
      </c>
      <c r="T94" s="21" t="s">
        <v>112</v>
      </c>
    </row>
    <row r="95" spans="1:20" ht="31.5" x14ac:dyDescent="0.25">
      <c r="A95" s="14" t="s">
        <v>113</v>
      </c>
      <c r="B95" s="60" t="s">
        <v>69</v>
      </c>
      <c r="C95" s="23" t="s">
        <v>70</v>
      </c>
      <c r="D95" s="12">
        <v>9.3000000000000007</v>
      </c>
      <c r="E95" s="12">
        <v>0</v>
      </c>
      <c r="F95" s="16">
        <f>D95-E95</f>
        <v>9.3000000000000007</v>
      </c>
      <c r="G95" s="12">
        <f>I95+K95+M95+O95</f>
        <v>8.298</v>
      </c>
      <c r="H95" s="16">
        <f>J95+L95+N95+P95</f>
        <v>8.3149999999999995</v>
      </c>
      <c r="I95" s="17">
        <v>2.0739999999999998</v>
      </c>
      <c r="J95" s="11">
        <v>8.3149999999999995</v>
      </c>
      <c r="K95" s="17">
        <v>2.0739999999999998</v>
      </c>
      <c r="L95" s="11">
        <v>0</v>
      </c>
      <c r="M95" s="17">
        <v>2.0750000000000002</v>
      </c>
      <c r="N95" s="11">
        <v>0</v>
      </c>
      <c r="O95" s="11">
        <v>2.0750000000000002</v>
      </c>
      <c r="P95" s="11">
        <v>0</v>
      </c>
      <c r="Q95" s="11">
        <v>0.98500000000000121</v>
      </c>
      <c r="R95" s="11">
        <v>2.0919999999999996</v>
      </c>
      <c r="S95" s="11">
        <v>33.6172264181263</v>
      </c>
      <c r="T95" s="21" t="s">
        <v>71</v>
      </c>
    </row>
    <row r="96" spans="1:20" x14ac:dyDescent="0.25">
      <c r="A96" s="83" t="s">
        <v>72</v>
      </c>
      <c r="B96" s="86" t="s">
        <v>73</v>
      </c>
      <c r="C96" s="85" t="s">
        <v>31</v>
      </c>
      <c r="D96" s="12">
        <f>D97</f>
        <v>0.54</v>
      </c>
      <c r="E96" s="12">
        <f t="shared" ref="E96:P96" si="24">E97</f>
        <v>0</v>
      </c>
      <c r="F96" s="12">
        <f t="shared" si="24"/>
        <v>0.54</v>
      </c>
      <c r="G96" s="12">
        <f t="shared" si="24"/>
        <v>0.65</v>
      </c>
      <c r="H96" s="12">
        <f t="shared" si="24"/>
        <v>0</v>
      </c>
      <c r="I96" s="12">
        <f t="shared" si="24"/>
        <v>0</v>
      </c>
      <c r="J96" s="12">
        <f t="shared" si="24"/>
        <v>0</v>
      </c>
      <c r="K96" s="12">
        <f t="shared" si="24"/>
        <v>0</v>
      </c>
      <c r="L96" s="12">
        <f t="shared" si="24"/>
        <v>0</v>
      </c>
      <c r="M96" s="12">
        <f t="shared" si="24"/>
        <v>0</v>
      </c>
      <c r="N96" s="12">
        <f t="shared" si="24"/>
        <v>0</v>
      </c>
      <c r="O96" s="12">
        <f t="shared" si="24"/>
        <v>0.65</v>
      </c>
      <c r="P96" s="12">
        <f t="shared" si="24"/>
        <v>0</v>
      </c>
      <c r="Q96" s="12">
        <v>0.54</v>
      </c>
      <c r="R96" s="11">
        <v>0</v>
      </c>
      <c r="S96" s="11" t="e">
        <v>#DIV/0!</v>
      </c>
      <c r="T96" s="16" t="s">
        <v>29</v>
      </c>
    </row>
    <row r="97" spans="1:20" ht="31.5" x14ac:dyDescent="0.25">
      <c r="A97" s="14" t="s">
        <v>74</v>
      </c>
      <c r="B97" s="78" t="s">
        <v>75</v>
      </c>
      <c r="C97" s="23" t="s">
        <v>76</v>
      </c>
      <c r="D97" s="12">
        <v>0.54</v>
      </c>
      <c r="E97" s="12">
        <v>0</v>
      </c>
      <c r="F97" s="16">
        <f>D97-E97</f>
        <v>0.54</v>
      </c>
      <c r="G97" s="12">
        <f>I97+K97+M97+O97</f>
        <v>0.65</v>
      </c>
      <c r="H97" s="12">
        <f>J97+L97+N97+P97</f>
        <v>0</v>
      </c>
      <c r="I97" s="17">
        <v>0</v>
      </c>
      <c r="J97" s="11">
        <v>0</v>
      </c>
      <c r="K97" s="17">
        <v>0</v>
      </c>
      <c r="L97" s="11">
        <v>0</v>
      </c>
      <c r="M97" s="17">
        <v>0</v>
      </c>
      <c r="N97" s="11">
        <v>0</v>
      </c>
      <c r="O97" s="11">
        <v>0.65</v>
      </c>
      <c r="P97" s="11">
        <v>0</v>
      </c>
      <c r="Q97" s="11">
        <v>0.54</v>
      </c>
      <c r="R97" s="11">
        <v>0</v>
      </c>
      <c r="S97" s="11" t="e">
        <v>#DIV/0!</v>
      </c>
      <c r="T97" s="21" t="s">
        <v>71</v>
      </c>
    </row>
    <row r="98" spans="1:20" ht="47.25" x14ac:dyDescent="0.25">
      <c r="A98" s="89" t="s">
        <v>77</v>
      </c>
      <c r="B98" s="90" t="s">
        <v>78</v>
      </c>
      <c r="C98" s="89" t="s">
        <v>31</v>
      </c>
      <c r="D98" s="91" t="s">
        <v>29</v>
      </c>
      <c r="E98" s="91" t="s">
        <v>29</v>
      </c>
      <c r="F98" s="91" t="s">
        <v>29</v>
      </c>
      <c r="G98" s="91" t="s">
        <v>29</v>
      </c>
      <c r="H98" s="91" t="s">
        <v>29</v>
      </c>
      <c r="I98" s="91" t="s">
        <v>29</v>
      </c>
      <c r="J98" s="91" t="s">
        <v>29</v>
      </c>
      <c r="K98" s="91" t="s">
        <v>29</v>
      </c>
      <c r="L98" s="91" t="s">
        <v>29</v>
      </c>
      <c r="M98" s="91" t="s">
        <v>29</v>
      </c>
      <c r="N98" s="91" t="s">
        <v>29</v>
      </c>
      <c r="O98" s="91" t="s">
        <v>29</v>
      </c>
      <c r="P98" s="91" t="s">
        <v>29</v>
      </c>
      <c r="Q98" s="91" t="s">
        <v>29</v>
      </c>
      <c r="R98" s="91" t="s">
        <v>29</v>
      </c>
      <c r="S98" s="91" t="s">
        <v>29</v>
      </c>
      <c r="T98" s="91" t="s">
        <v>29</v>
      </c>
    </row>
    <row r="99" spans="1:20" ht="31.5" x14ac:dyDescent="0.25">
      <c r="A99" s="51" t="s">
        <v>79</v>
      </c>
      <c r="B99" s="52" t="s">
        <v>80</v>
      </c>
      <c r="C99" s="51" t="s">
        <v>31</v>
      </c>
      <c r="D99" s="7">
        <f t="shared" ref="D99:P99" si="25">SUM(D100:D128)</f>
        <v>171.96591999999998</v>
      </c>
      <c r="E99" s="7">
        <f t="shared" si="25"/>
        <v>30.934999999999999</v>
      </c>
      <c r="F99" s="7">
        <f t="shared" si="25"/>
        <v>141.03091999999998</v>
      </c>
      <c r="G99" s="7">
        <f t="shared" si="25"/>
        <v>112.40930999999999</v>
      </c>
      <c r="H99" s="7">
        <f t="shared" si="25"/>
        <v>23.194592499999999</v>
      </c>
      <c r="I99" s="7">
        <f t="shared" si="25"/>
        <v>0</v>
      </c>
      <c r="J99" s="7">
        <f t="shared" si="25"/>
        <v>12.184999999999999</v>
      </c>
      <c r="K99" s="7">
        <f t="shared" si="25"/>
        <v>0</v>
      </c>
      <c r="L99" s="7">
        <f t="shared" si="25"/>
        <v>2.238</v>
      </c>
      <c r="M99" s="7">
        <f t="shared" si="25"/>
        <v>8.44</v>
      </c>
      <c r="N99" s="7">
        <f t="shared" si="25"/>
        <v>8.7715924999999988</v>
      </c>
      <c r="O99" s="7">
        <f t="shared" si="25"/>
        <v>103.96930999999999</v>
      </c>
      <c r="P99" s="7">
        <f t="shared" si="25"/>
        <v>0</v>
      </c>
      <c r="Q99" s="7">
        <v>91.369</v>
      </c>
      <c r="R99" s="11">
        <v>14.754592499999999</v>
      </c>
      <c r="S99" s="11">
        <v>174.81744668246446</v>
      </c>
      <c r="T99" s="91" t="s">
        <v>29</v>
      </c>
    </row>
    <row r="100" spans="1:20" ht="94.5" x14ac:dyDescent="0.25">
      <c r="A100" s="14" t="s">
        <v>81</v>
      </c>
      <c r="B100" s="78" t="s">
        <v>180</v>
      </c>
      <c r="C100" s="14" t="s">
        <v>181</v>
      </c>
      <c r="D100" s="18">
        <v>6.81</v>
      </c>
      <c r="E100" s="11">
        <v>0</v>
      </c>
      <c r="F100" s="16">
        <f>D100-E100</f>
        <v>6.81</v>
      </c>
      <c r="G100" s="16">
        <f>I100+K100+M100+O100</f>
        <v>8.44</v>
      </c>
      <c r="H100" s="16">
        <f>J100+L100+N100+P100</f>
        <v>0</v>
      </c>
      <c r="I100" s="16">
        <v>0</v>
      </c>
      <c r="J100" s="16">
        <v>0</v>
      </c>
      <c r="K100" s="11">
        <v>0</v>
      </c>
      <c r="L100" s="16">
        <v>0</v>
      </c>
      <c r="M100" s="11">
        <v>8.44</v>
      </c>
      <c r="N100" s="16">
        <v>0</v>
      </c>
      <c r="O100" s="15">
        <v>0</v>
      </c>
      <c r="P100" s="16">
        <v>0</v>
      </c>
      <c r="Q100" s="16">
        <v>6.81</v>
      </c>
      <c r="R100" s="11">
        <v>-8.44</v>
      </c>
      <c r="S100" s="11">
        <v>-100</v>
      </c>
      <c r="T100" s="77" t="s">
        <v>321</v>
      </c>
    </row>
    <row r="101" spans="1:20" ht="94.5" x14ac:dyDescent="0.25">
      <c r="A101" s="14" t="s">
        <v>137</v>
      </c>
      <c r="B101" s="78" t="s">
        <v>182</v>
      </c>
      <c r="C101" s="14" t="s">
        <v>183</v>
      </c>
      <c r="D101" s="18">
        <v>8.84</v>
      </c>
      <c r="E101" s="11">
        <v>0</v>
      </c>
      <c r="F101" s="16">
        <f>D101-E101</f>
        <v>8.84</v>
      </c>
      <c r="G101" s="16">
        <f>I101+K101+M101+O101</f>
        <v>7.3194100000000004</v>
      </c>
      <c r="H101" s="16">
        <f>J101+L101+N101+P101</f>
        <v>0</v>
      </c>
      <c r="I101" s="16">
        <v>0</v>
      </c>
      <c r="J101" s="16">
        <v>0</v>
      </c>
      <c r="K101" s="11">
        <v>0</v>
      </c>
      <c r="L101" s="16">
        <v>0</v>
      </c>
      <c r="M101" s="11">
        <v>0</v>
      </c>
      <c r="N101" s="16">
        <v>0</v>
      </c>
      <c r="O101" s="15">
        <v>7.3194100000000004</v>
      </c>
      <c r="P101" s="16">
        <v>0</v>
      </c>
      <c r="Q101" s="16">
        <v>8.84</v>
      </c>
      <c r="R101" s="11">
        <v>0</v>
      </c>
      <c r="S101" s="11" t="e">
        <v>#DIV/0!</v>
      </c>
      <c r="T101" s="77" t="s">
        <v>322</v>
      </c>
    </row>
    <row r="102" spans="1:20" ht="47.25" x14ac:dyDescent="0.25">
      <c r="A102" s="14" t="s">
        <v>138</v>
      </c>
      <c r="B102" s="22" t="s">
        <v>184</v>
      </c>
      <c r="C102" s="14" t="s">
        <v>185</v>
      </c>
      <c r="D102" s="18">
        <v>12.75</v>
      </c>
      <c r="E102" s="11">
        <v>0</v>
      </c>
      <c r="F102" s="16">
        <f>D102-E102</f>
        <v>12.75</v>
      </c>
      <c r="G102" s="16">
        <f t="shared" ref="G102:G108" si="26">I102+K102+M102+O102</f>
        <v>15.48658</v>
      </c>
      <c r="H102" s="16">
        <f t="shared" ref="H102:H117" si="27">J102+L102+N102+P102</f>
        <v>0</v>
      </c>
      <c r="I102" s="16">
        <v>0</v>
      </c>
      <c r="J102" s="16">
        <v>0</v>
      </c>
      <c r="K102" s="11">
        <v>0</v>
      </c>
      <c r="L102" s="16">
        <v>0</v>
      </c>
      <c r="M102" s="11">
        <v>0</v>
      </c>
      <c r="N102" s="16">
        <v>0</v>
      </c>
      <c r="O102" s="15">
        <v>15.48658</v>
      </c>
      <c r="P102" s="16">
        <v>0</v>
      </c>
      <c r="Q102" s="16">
        <v>12.75</v>
      </c>
      <c r="R102" s="11">
        <v>0</v>
      </c>
      <c r="S102" s="11" t="e">
        <v>#DIV/0!</v>
      </c>
      <c r="T102" s="92" t="s">
        <v>323</v>
      </c>
    </row>
    <row r="103" spans="1:20" ht="94.5" x14ac:dyDescent="0.25">
      <c r="A103" s="14" t="s">
        <v>139</v>
      </c>
      <c r="B103" s="78" t="s">
        <v>186</v>
      </c>
      <c r="C103" s="14" t="s">
        <v>187</v>
      </c>
      <c r="D103" s="11">
        <v>1.39</v>
      </c>
      <c r="E103" s="11">
        <v>0</v>
      </c>
      <c r="F103" s="16">
        <f t="shared" ref="F103:F128" si="28">D103-E103</f>
        <v>1.39</v>
      </c>
      <c r="G103" s="16">
        <f t="shared" si="26"/>
        <v>1.2968299999999999</v>
      </c>
      <c r="H103" s="16">
        <f t="shared" si="27"/>
        <v>0</v>
      </c>
      <c r="I103" s="16">
        <v>0</v>
      </c>
      <c r="J103" s="16">
        <v>0</v>
      </c>
      <c r="K103" s="11">
        <v>0</v>
      </c>
      <c r="L103" s="16">
        <v>0</v>
      </c>
      <c r="M103" s="11">
        <v>0</v>
      </c>
      <c r="N103" s="16">
        <v>0</v>
      </c>
      <c r="O103" s="16">
        <v>1.2968299999999999</v>
      </c>
      <c r="P103" s="16">
        <v>0</v>
      </c>
      <c r="Q103" s="16">
        <v>1.39</v>
      </c>
      <c r="R103" s="11">
        <v>0</v>
      </c>
      <c r="S103" s="11" t="e">
        <v>#DIV/0!</v>
      </c>
      <c r="T103" s="60" t="s">
        <v>324</v>
      </c>
    </row>
    <row r="104" spans="1:20" ht="110.25" x14ac:dyDescent="0.25">
      <c r="A104" s="14" t="s">
        <v>140</v>
      </c>
      <c r="B104" s="77" t="s">
        <v>124</v>
      </c>
      <c r="C104" s="61" t="s">
        <v>125</v>
      </c>
      <c r="D104" s="11">
        <v>4.5</v>
      </c>
      <c r="E104" s="11">
        <v>0</v>
      </c>
      <c r="F104" s="16">
        <f t="shared" si="28"/>
        <v>4.5</v>
      </c>
      <c r="G104" s="16">
        <f t="shared" si="26"/>
        <v>4.28</v>
      </c>
      <c r="H104" s="16">
        <f t="shared" si="27"/>
        <v>0</v>
      </c>
      <c r="I104" s="16">
        <v>0</v>
      </c>
      <c r="J104" s="16">
        <v>0</v>
      </c>
      <c r="K104" s="11">
        <v>0</v>
      </c>
      <c r="L104" s="16">
        <v>0</v>
      </c>
      <c r="M104" s="11">
        <v>0</v>
      </c>
      <c r="N104" s="16">
        <v>0</v>
      </c>
      <c r="O104" s="20">
        <v>4.28</v>
      </c>
      <c r="P104" s="16">
        <v>0</v>
      </c>
      <c r="Q104" s="16">
        <v>4.5</v>
      </c>
      <c r="R104" s="11">
        <v>0</v>
      </c>
      <c r="S104" s="11" t="e">
        <v>#DIV/0!</v>
      </c>
      <c r="T104" s="60" t="s">
        <v>325</v>
      </c>
    </row>
    <row r="105" spans="1:20" ht="141.75" x14ac:dyDescent="0.25">
      <c r="A105" s="14" t="s">
        <v>141</v>
      </c>
      <c r="B105" s="93" t="s">
        <v>188</v>
      </c>
      <c r="C105" s="23" t="s">
        <v>189</v>
      </c>
      <c r="D105" s="11">
        <v>17.170000000000002</v>
      </c>
      <c r="E105" s="11">
        <v>0</v>
      </c>
      <c r="F105" s="16">
        <f t="shared" si="28"/>
        <v>17.170000000000002</v>
      </c>
      <c r="G105" s="16">
        <f t="shared" si="26"/>
        <v>14.34173</v>
      </c>
      <c r="H105" s="16">
        <f t="shared" si="27"/>
        <v>0</v>
      </c>
      <c r="I105" s="16">
        <v>0</v>
      </c>
      <c r="J105" s="16">
        <v>0</v>
      </c>
      <c r="K105" s="11">
        <v>0</v>
      </c>
      <c r="L105" s="16">
        <v>0</v>
      </c>
      <c r="M105" s="11">
        <v>0</v>
      </c>
      <c r="N105" s="16">
        <v>0</v>
      </c>
      <c r="O105" s="16">
        <v>14.34173</v>
      </c>
      <c r="P105" s="16">
        <v>0</v>
      </c>
      <c r="Q105" s="16">
        <v>17.170000000000002</v>
      </c>
      <c r="R105" s="11">
        <v>0</v>
      </c>
      <c r="S105" s="11" t="e">
        <v>#DIV/0!</v>
      </c>
      <c r="T105" s="60" t="s">
        <v>327</v>
      </c>
    </row>
    <row r="106" spans="1:20" ht="126" x14ac:dyDescent="0.25">
      <c r="A106" s="14" t="s">
        <v>142</v>
      </c>
      <c r="B106" s="78" t="s">
        <v>190</v>
      </c>
      <c r="C106" s="23" t="s">
        <v>191</v>
      </c>
      <c r="D106" s="11">
        <v>22.32</v>
      </c>
      <c r="E106" s="11">
        <v>0</v>
      </c>
      <c r="F106" s="16">
        <f t="shared" si="28"/>
        <v>22.32</v>
      </c>
      <c r="G106" s="16">
        <f t="shared" si="26"/>
        <v>18.64425</v>
      </c>
      <c r="H106" s="16">
        <f t="shared" si="27"/>
        <v>0</v>
      </c>
      <c r="I106" s="16">
        <v>0</v>
      </c>
      <c r="J106" s="16">
        <v>0</v>
      </c>
      <c r="K106" s="11">
        <v>0</v>
      </c>
      <c r="L106" s="16">
        <v>0</v>
      </c>
      <c r="M106" s="11">
        <v>0</v>
      </c>
      <c r="N106" s="16">
        <v>0</v>
      </c>
      <c r="O106" s="16">
        <v>18.64425</v>
      </c>
      <c r="P106" s="16">
        <v>0</v>
      </c>
      <c r="Q106" s="16">
        <v>22.32</v>
      </c>
      <c r="R106" s="11">
        <v>0</v>
      </c>
      <c r="S106" s="11" t="e">
        <v>#DIV/0!</v>
      </c>
      <c r="T106" s="60" t="s">
        <v>328</v>
      </c>
    </row>
    <row r="107" spans="1:20" ht="63" x14ac:dyDescent="0.25">
      <c r="A107" s="14" t="s">
        <v>143</v>
      </c>
      <c r="B107" s="93" t="s">
        <v>192</v>
      </c>
      <c r="C107" s="23" t="s">
        <v>109</v>
      </c>
      <c r="D107" s="11">
        <v>35.18</v>
      </c>
      <c r="E107" s="11">
        <v>17.59</v>
      </c>
      <c r="F107" s="16">
        <f t="shared" si="28"/>
        <v>17.59</v>
      </c>
      <c r="G107" s="16">
        <f t="shared" si="26"/>
        <v>38.520510000000002</v>
      </c>
      <c r="H107" s="16">
        <f t="shared" si="27"/>
        <v>0</v>
      </c>
      <c r="I107" s="16">
        <v>0</v>
      </c>
      <c r="J107" s="16">
        <v>0</v>
      </c>
      <c r="K107" s="11">
        <v>0</v>
      </c>
      <c r="L107" s="16">
        <v>0</v>
      </c>
      <c r="M107" s="11">
        <v>0</v>
      </c>
      <c r="N107" s="16">
        <v>0</v>
      </c>
      <c r="O107" s="16">
        <v>38.520510000000002</v>
      </c>
      <c r="P107" s="16">
        <v>0</v>
      </c>
      <c r="Q107" s="16">
        <v>17.59</v>
      </c>
      <c r="R107" s="11">
        <v>0</v>
      </c>
      <c r="S107" s="11" t="e">
        <v>#DIV/0!</v>
      </c>
      <c r="T107" s="60" t="s">
        <v>326</v>
      </c>
    </row>
    <row r="108" spans="1:20" ht="78.75" x14ac:dyDescent="0.25">
      <c r="A108" s="14" t="s">
        <v>144</v>
      </c>
      <c r="B108" s="94" t="s">
        <v>147</v>
      </c>
      <c r="C108" s="14" t="s">
        <v>148</v>
      </c>
      <c r="D108" s="11">
        <v>16.213999999999999</v>
      </c>
      <c r="E108" s="11">
        <v>9.6150000000000002</v>
      </c>
      <c r="F108" s="16">
        <f t="shared" si="28"/>
        <v>6.5989999999999984</v>
      </c>
      <c r="G108" s="16">
        <f t="shared" si="26"/>
        <v>4.08</v>
      </c>
      <c r="H108" s="16">
        <f t="shared" si="27"/>
        <v>6.6</v>
      </c>
      <c r="I108" s="16">
        <v>0</v>
      </c>
      <c r="J108" s="16">
        <v>6.6</v>
      </c>
      <c r="K108" s="11">
        <v>0</v>
      </c>
      <c r="L108" s="16">
        <v>0</v>
      </c>
      <c r="M108" s="11">
        <v>0</v>
      </c>
      <c r="N108" s="16">
        <v>0</v>
      </c>
      <c r="O108" s="16">
        <v>4.08</v>
      </c>
      <c r="P108" s="16">
        <v>0</v>
      </c>
      <c r="Q108" s="16">
        <v>-1.0000000000012221E-3</v>
      </c>
      <c r="R108" s="11">
        <v>6.6</v>
      </c>
      <c r="S108" s="11" t="e">
        <v>#DIV/0!</v>
      </c>
      <c r="T108" s="21" t="s">
        <v>329</v>
      </c>
    </row>
    <row r="109" spans="1:20" ht="47.25" x14ac:dyDescent="0.25">
      <c r="A109" s="14" t="s">
        <v>274</v>
      </c>
      <c r="B109" s="95" t="s">
        <v>432</v>
      </c>
      <c r="C109" s="96" t="s">
        <v>431</v>
      </c>
      <c r="D109" s="11">
        <v>1.52</v>
      </c>
      <c r="E109" s="11">
        <v>0</v>
      </c>
      <c r="F109" s="16">
        <f t="shared" si="28"/>
        <v>1.52</v>
      </c>
      <c r="G109" s="16" t="s">
        <v>29</v>
      </c>
      <c r="H109" s="16">
        <f t="shared" ref="H109:H115" si="29">J109+L109+N109+P109</f>
        <v>0.56999999999999995</v>
      </c>
      <c r="I109" s="16" t="s">
        <v>29</v>
      </c>
      <c r="J109" s="16">
        <v>0</v>
      </c>
      <c r="K109" s="16" t="s">
        <v>29</v>
      </c>
      <c r="L109" s="16">
        <v>0</v>
      </c>
      <c r="M109" s="16" t="s">
        <v>29</v>
      </c>
      <c r="N109" s="16">
        <v>0.56999999999999995</v>
      </c>
      <c r="O109" s="16" t="s">
        <v>29</v>
      </c>
      <c r="P109" s="16">
        <v>0</v>
      </c>
      <c r="Q109" s="16" t="s">
        <v>29</v>
      </c>
      <c r="R109" s="11" t="s">
        <v>29</v>
      </c>
      <c r="S109" s="11" t="s">
        <v>29</v>
      </c>
      <c r="T109" s="63" t="s">
        <v>433</v>
      </c>
    </row>
    <row r="110" spans="1:20" ht="94.5" x14ac:dyDescent="0.25">
      <c r="A110" s="14" t="s">
        <v>275</v>
      </c>
      <c r="B110" s="70" t="s">
        <v>435</v>
      </c>
      <c r="C110" s="71" t="s">
        <v>434</v>
      </c>
      <c r="D110" s="11">
        <f>4.17*1.2</f>
        <v>5.0039999999999996</v>
      </c>
      <c r="E110" s="11">
        <v>0</v>
      </c>
      <c r="F110" s="16">
        <f t="shared" si="28"/>
        <v>5.0039999999999996</v>
      </c>
      <c r="G110" s="16" t="s">
        <v>29</v>
      </c>
      <c r="H110" s="16">
        <f t="shared" si="29"/>
        <v>1.5924999999999999E-3</v>
      </c>
      <c r="I110" s="16" t="s">
        <v>29</v>
      </c>
      <c r="J110" s="16">
        <v>0</v>
      </c>
      <c r="K110" s="16" t="s">
        <v>29</v>
      </c>
      <c r="L110" s="16">
        <v>0</v>
      </c>
      <c r="M110" s="16" t="s">
        <v>29</v>
      </c>
      <c r="N110" s="16">
        <f>1592.5/1000000</f>
        <v>1.5924999999999999E-3</v>
      </c>
      <c r="O110" s="16" t="s">
        <v>29</v>
      </c>
      <c r="P110" s="16">
        <v>0</v>
      </c>
      <c r="Q110" s="16" t="s">
        <v>29</v>
      </c>
      <c r="R110" s="11" t="s">
        <v>29</v>
      </c>
      <c r="S110" s="11" t="s">
        <v>29</v>
      </c>
      <c r="T110" s="63" t="s">
        <v>436</v>
      </c>
    </row>
    <row r="111" spans="1:20" ht="31.5" x14ac:dyDescent="0.25">
      <c r="A111" s="14" t="s">
        <v>276</v>
      </c>
      <c r="B111" s="74" t="s">
        <v>438</v>
      </c>
      <c r="C111" s="71" t="s">
        <v>437</v>
      </c>
      <c r="D111" s="11">
        <f>6.396*1.2</f>
        <v>7.6751999999999994</v>
      </c>
      <c r="E111" s="11">
        <v>0</v>
      </c>
      <c r="F111" s="16">
        <f t="shared" si="28"/>
        <v>7.6751999999999994</v>
      </c>
      <c r="G111" s="16" t="s">
        <v>29</v>
      </c>
      <c r="H111" s="16">
        <f t="shared" si="29"/>
        <v>0.22</v>
      </c>
      <c r="I111" s="16" t="s">
        <v>29</v>
      </c>
      <c r="J111" s="16">
        <v>0</v>
      </c>
      <c r="K111" s="16" t="s">
        <v>29</v>
      </c>
      <c r="L111" s="16">
        <v>0</v>
      </c>
      <c r="M111" s="16" t="s">
        <v>29</v>
      </c>
      <c r="N111" s="16">
        <v>0.22</v>
      </c>
      <c r="O111" s="16" t="s">
        <v>29</v>
      </c>
      <c r="P111" s="16">
        <v>0</v>
      </c>
      <c r="Q111" s="16" t="s">
        <v>29</v>
      </c>
      <c r="R111" s="11" t="s">
        <v>29</v>
      </c>
      <c r="S111" s="11" t="s">
        <v>29</v>
      </c>
      <c r="T111" s="63" t="s">
        <v>439</v>
      </c>
    </row>
    <row r="112" spans="1:20" ht="31.5" x14ac:dyDescent="0.25">
      <c r="A112" s="14" t="s">
        <v>277</v>
      </c>
      <c r="B112" s="74" t="s">
        <v>441</v>
      </c>
      <c r="C112" s="97" t="s">
        <v>440</v>
      </c>
      <c r="D112" s="11" t="s">
        <v>29</v>
      </c>
      <c r="E112" s="11">
        <v>0</v>
      </c>
      <c r="F112" s="16" t="s">
        <v>29</v>
      </c>
      <c r="G112" s="16" t="s">
        <v>29</v>
      </c>
      <c r="H112" s="16">
        <f t="shared" si="29"/>
        <v>1.1399999999999999</v>
      </c>
      <c r="I112" s="16" t="s">
        <v>29</v>
      </c>
      <c r="J112" s="16">
        <v>0</v>
      </c>
      <c r="K112" s="16" t="s">
        <v>29</v>
      </c>
      <c r="L112" s="16">
        <v>0</v>
      </c>
      <c r="M112" s="16" t="s">
        <v>29</v>
      </c>
      <c r="N112" s="16">
        <v>1.1399999999999999</v>
      </c>
      <c r="O112" s="16" t="s">
        <v>29</v>
      </c>
      <c r="P112" s="16">
        <v>0</v>
      </c>
      <c r="Q112" s="16" t="s">
        <v>29</v>
      </c>
      <c r="R112" s="11" t="s">
        <v>29</v>
      </c>
      <c r="S112" s="11" t="s">
        <v>29</v>
      </c>
      <c r="T112" s="63" t="s">
        <v>442</v>
      </c>
    </row>
    <row r="113" spans="1:20" ht="131.25" x14ac:dyDescent="0.25">
      <c r="A113" s="14" t="s">
        <v>278</v>
      </c>
      <c r="B113" s="80" t="s">
        <v>444</v>
      </c>
      <c r="C113" s="14" t="s">
        <v>443</v>
      </c>
      <c r="D113" s="11" t="s">
        <v>29</v>
      </c>
      <c r="E113" s="11">
        <v>0</v>
      </c>
      <c r="F113" s="16" t="s">
        <v>29</v>
      </c>
      <c r="G113" s="16" t="s">
        <v>29</v>
      </c>
      <c r="H113" s="16">
        <f t="shared" si="29"/>
        <v>2.37</v>
      </c>
      <c r="I113" s="16" t="s">
        <v>29</v>
      </c>
      <c r="J113" s="16">
        <v>0</v>
      </c>
      <c r="K113" s="16" t="s">
        <v>29</v>
      </c>
      <c r="L113" s="16">
        <v>0</v>
      </c>
      <c r="M113" s="16" t="s">
        <v>29</v>
      </c>
      <c r="N113" s="16">
        <v>2.37</v>
      </c>
      <c r="O113" s="16" t="s">
        <v>29</v>
      </c>
      <c r="P113" s="16">
        <v>0</v>
      </c>
      <c r="Q113" s="16" t="s">
        <v>29</v>
      </c>
      <c r="R113" s="11" t="s">
        <v>29</v>
      </c>
      <c r="S113" s="11" t="s">
        <v>29</v>
      </c>
      <c r="T113" s="63" t="s">
        <v>448</v>
      </c>
    </row>
    <row r="114" spans="1:20" ht="47.25" x14ac:dyDescent="0.25">
      <c r="A114" s="14" t="s">
        <v>279</v>
      </c>
      <c r="B114" s="98" t="s">
        <v>361</v>
      </c>
      <c r="C114" s="14" t="s">
        <v>359</v>
      </c>
      <c r="D114" s="11">
        <v>0.84882999999999997</v>
      </c>
      <c r="E114" s="11">
        <v>0</v>
      </c>
      <c r="F114" s="16">
        <f t="shared" si="28"/>
        <v>0.84882999999999997</v>
      </c>
      <c r="G114" s="16" t="s">
        <v>29</v>
      </c>
      <c r="H114" s="16">
        <f t="shared" si="29"/>
        <v>2.4E-2</v>
      </c>
      <c r="I114" s="16" t="s">
        <v>29</v>
      </c>
      <c r="J114" s="16">
        <v>0</v>
      </c>
      <c r="K114" s="16" t="s">
        <v>29</v>
      </c>
      <c r="L114" s="16">
        <v>2.4E-2</v>
      </c>
      <c r="M114" s="16" t="s">
        <v>29</v>
      </c>
      <c r="N114" s="16">
        <v>0</v>
      </c>
      <c r="O114" s="16" t="s">
        <v>29</v>
      </c>
      <c r="P114" s="16">
        <v>0</v>
      </c>
      <c r="Q114" s="16" t="s">
        <v>29</v>
      </c>
      <c r="R114" s="11" t="s">
        <v>29</v>
      </c>
      <c r="S114" s="11" t="s">
        <v>29</v>
      </c>
      <c r="T114" s="63" t="s">
        <v>363</v>
      </c>
    </row>
    <row r="115" spans="1:20" ht="47.25" x14ac:dyDescent="0.25">
      <c r="A115" s="14" t="s">
        <v>280</v>
      </c>
      <c r="B115" s="98" t="s">
        <v>362</v>
      </c>
      <c r="C115" s="14" t="s">
        <v>360</v>
      </c>
      <c r="D115" s="11">
        <v>2.77434</v>
      </c>
      <c r="E115" s="11">
        <v>0</v>
      </c>
      <c r="F115" s="16">
        <f t="shared" si="28"/>
        <v>2.77434</v>
      </c>
      <c r="G115" s="16" t="s">
        <v>29</v>
      </c>
      <c r="H115" s="16">
        <f t="shared" si="29"/>
        <v>0.16</v>
      </c>
      <c r="I115" s="16" t="s">
        <v>29</v>
      </c>
      <c r="J115" s="16">
        <v>0</v>
      </c>
      <c r="K115" s="16" t="s">
        <v>29</v>
      </c>
      <c r="L115" s="16">
        <v>0.16</v>
      </c>
      <c r="M115" s="16" t="s">
        <v>29</v>
      </c>
      <c r="N115" s="16">
        <v>0</v>
      </c>
      <c r="O115" s="16" t="s">
        <v>29</v>
      </c>
      <c r="P115" s="16">
        <v>0</v>
      </c>
      <c r="Q115" s="16" t="s">
        <v>29</v>
      </c>
      <c r="R115" s="11" t="s">
        <v>29</v>
      </c>
      <c r="S115" s="11" t="s">
        <v>29</v>
      </c>
      <c r="T115" s="63" t="s">
        <v>364</v>
      </c>
    </row>
    <row r="116" spans="1:20" ht="63" x14ac:dyDescent="0.25">
      <c r="A116" s="14" t="s">
        <v>281</v>
      </c>
      <c r="B116" s="74" t="s">
        <v>366</v>
      </c>
      <c r="C116" s="14" t="s">
        <v>365</v>
      </c>
      <c r="D116" s="11">
        <v>2.823</v>
      </c>
      <c r="E116" s="11">
        <v>0</v>
      </c>
      <c r="F116" s="16">
        <f t="shared" si="28"/>
        <v>2.823</v>
      </c>
      <c r="G116" s="16" t="s">
        <v>29</v>
      </c>
      <c r="H116" s="16">
        <f t="shared" si="27"/>
        <v>1.42</v>
      </c>
      <c r="I116" s="16" t="s">
        <v>29</v>
      </c>
      <c r="J116" s="16">
        <v>0</v>
      </c>
      <c r="K116" s="16" t="s">
        <v>29</v>
      </c>
      <c r="L116" s="16">
        <v>0.18</v>
      </c>
      <c r="M116" s="16" t="s">
        <v>29</v>
      </c>
      <c r="N116" s="16">
        <v>1.24</v>
      </c>
      <c r="O116" s="16" t="s">
        <v>29</v>
      </c>
      <c r="P116" s="16">
        <v>0</v>
      </c>
      <c r="Q116" s="16" t="s">
        <v>29</v>
      </c>
      <c r="R116" s="11" t="s">
        <v>29</v>
      </c>
      <c r="S116" s="11" t="s">
        <v>29</v>
      </c>
      <c r="T116" s="63" t="s">
        <v>367</v>
      </c>
    </row>
    <row r="117" spans="1:20" ht="110.25" x14ac:dyDescent="0.25">
      <c r="A117" s="14" t="s">
        <v>282</v>
      </c>
      <c r="B117" s="70" t="s">
        <v>410</v>
      </c>
      <c r="C117" s="71" t="s">
        <v>411</v>
      </c>
      <c r="D117" s="11">
        <v>2.3665500000000002</v>
      </c>
      <c r="E117" s="11">
        <v>0</v>
      </c>
      <c r="F117" s="16">
        <f t="shared" si="28"/>
        <v>2.3665500000000002</v>
      </c>
      <c r="G117" s="16" t="s">
        <v>29</v>
      </c>
      <c r="H117" s="16">
        <f t="shared" si="27"/>
        <v>2.52</v>
      </c>
      <c r="I117" s="16" t="s">
        <v>29</v>
      </c>
      <c r="J117" s="16">
        <v>0</v>
      </c>
      <c r="K117" s="16" t="s">
        <v>29</v>
      </c>
      <c r="L117" s="16">
        <v>0</v>
      </c>
      <c r="M117" s="16" t="s">
        <v>29</v>
      </c>
      <c r="N117" s="16">
        <v>2.52</v>
      </c>
      <c r="O117" s="16" t="s">
        <v>29</v>
      </c>
      <c r="P117" s="16">
        <v>0</v>
      </c>
      <c r="Q117" s="16" t="s">
        <v>29</v>
      </c>
      <c r="R117" s="11" t="s">
        <v>29</v>
      </c>
      <c r="S117" s="11" t="s">
        <v>29</v>
      </c>
      <c r="T117" s="63" t="s">
        <v>412</v>
      </c>
    </row>
    <row r="118" spans="1:20" ht="110.25" x14ac:dyDescent="0.25">
      <c r="A118" s="14" t="s">
        <v>283</v>
      </c>
      <c r="B118" s="70" t="s">
        <v>231</v>
      </c>
      <c r="C118" s="71" t="s">
        <v>232</v>
      </c>
      <c r="D118" s="11">
        <v>4.57</v>
      </c>
      <c r="E118" s="11">
        <v>1</v>
      </c>
      <c r="F118" s="16">
        <f t="shared" si="28"/>
        <v>3.5700000000000003</v>
      </c>
      <c r="G118" s="16" t="s">
        <v>29</v>
      </c>
      <c r="H118" s="16">
        <f t="shared" ref="H118:H128" si="30">J118+L118+N118+P118</f>
        <v>2.915</v>
      </c>
      <c r="I118" s="16" t="s">
        <v>29</v>
      </c>
      <c r="J118" s="16">
        <v>2.7349999999999999</v>
      </c>
      <c r="K118" s="16" t="s">
        <v>29</v>
      </c>
      <c r="L118" s="16">
        <v>0</v>
      </c>
      <c r="M118" s="16" t="s">
        <v>29</v>
      </c>
      <c r="N118" s="16">
        <v>0.18</v>
      </c>
      <c r="O118" s="16" t="s">
        <v>29</v>
      </c>
      <c r="P118" s="16">
        <v>0</v>
      </c>
      <c r="Q118" s="16" t="s">
        <v>29</v>
      </c>
      <c r="R118" s="11" t="s">
        <v>29</v>
      </c>
      <c r="S118" s="11" t="s">
        <v>29</v>
      </c>
      <c r="T118" s="60" t="s">
        <v>330</v>
      </c>
    </row>
    <row r="119" spans="1:20" ht="63" x14ac:dyDescent="0.25">
      <c r="A119" s="14" t="s">
        <v>284</v>
      </c>
      <c r="B119" s="74" t="s">
        <v>233</v>
      </c>
      <c r="C119" s="59" t="s">
        <v>234</v>
      </c>
      <c r="D119" s="11">
        <v>1.75</v>
      </c>
      <c r="E119" s="11">
        <v>0.5</v>
      </c>
      <c r="F119" s="16">
        <f t="shared" si="28"/>
        <v>1.25</v>
      </c>
      <c r="G119" s="16" t="s">
        <v>29</v>
      </c>
      <c r="H119" s="16">
        <f t="shared" si="30"/>
        <v>1.25</v>
      </c>
      <c r="I119" s="16" t="s">
        <v>29</v>
      </c>
      <c r="J119" s="16">
        <v>0.05</v>
      </c>
      <c r="K119" s="16" t="s">
        <v>29</v>
      </c>
      <c r="L119" s="16">
        <v>1.2</v>
      </c>
      <c r="M119" s="16" t="s">
        <v>29</v>
      </c>
      <c r="N119" s="16">
        <v>0</v>
      </c>
      <c r="O119" s="16" t="s">
        <v>29</v>
      </c>
      <c r="P119" s="16">
        <v>0</v>
      </c>
      <c r="Q119" s="16" t="s">
        <v>29</v>
      </c>
      <c r="R119" s="11" t="s">
        <v>29</v>
      </c>
      <c r="S119" s="11" t="s">
        <v>29</v>
      </c>
      <c r="T119" s="60" t="s">
        <v>331</v>
      </c>
    </row>
    <row r="120" spans="1:20" ht="94.5" x14ac:dyDescent="0.25">
      <c r="A120" s="14" t="s">
        <v>475</v>
      </c>
      <c r="B120" s="70" t="s">
        <v>235</v>
      </c>
      <c r="C120" s="71" t="s">
        <v>236</v>
      </c>
      <c r="D120" s="11">
        <v>8.5500000000000007</v>
      </c>
      <c r="E120" s="11">
        <v>2.1</v>
      </c>
      <c r="F120" s="16">
        <f t="shared" si="28"/>
        <v>6.4500000000000011</v>
      </c>
      <c r="G120" s="16" t="s">
        <v>29</v>
      </c>
      <c r="H120" s="16">
        <f t="shared" si="30"/>
        <v>0.5</v>
      </c>
      <c r="I120" s="16" t="s">
        <v>29</v>
      </c>
      <c r="J120" s="16">
        <v>0.5</v>
      </c>
      <c r="K120" s="16" t="s">
        <v>29</v>
      </c>
      <c r="L120" s="16">
        <v>0</v>
      </c>
      <c r="M120" s="16" t="s">
        <v>29</v>
      </c>
      <c r="N120" s="16">
        <v>0</v>
      </c>
      <c r="O120" s="16" t="s">
        <v>29</v>
      </c>
      <c r="P120" s="16">
        <v>0</v>
      </c>
      <c r="Q120" s="16" t="s">
        <v>29</v>
      </c>
      <c r="R120" s="11" t="s">
        <v>29</v>
      </c>
      <c r="S120" s="11" t="s">
        <v>29</v>
      </c>
      <c r="T120" s="60" t="s">
        <v>332</v>
      </c>
    </row>
    <row r="121" spans="1:20" ht="65.25" customHeight="1" x14ac:dyDescent="0.25">
      <c r="A121" s="14" t="s">
        <v>476</v>
      </c>
      <c r="B121" s="74" t="s">
        <v>238</v>
      </c>
      <c r="C121" s="97" t="s">
        <v>237</v>
      </c>
      <c r="D121" s="11">
        <v>2.08</v>
      </c>
      <c r="E121" s="11">
        <v>0</v>
      </c>
      <c r="F121" s="16">
        <f t="shared" si="28"/>
        <v>2.08</v>
      </c>
      <c r="G121" s="16" t="s">
        <v>29</v>
      </c>
      <c r="H121" s="16">
        <f t="shared" si="30"/>
        <v>0.32</v>
      </c>
      <c r="I121" s="16" t="s">
        <v>29</v>
      </c>
      <c r="J121" s="16">
        <v>0.12</v>
      </c>
      <c r="K121" s="16" t="s">
        <v>29</v>
      </c>
      <c r="L121" s="16">
        <v>0.2</v>
      </c>
      <c r="M121" s="16" t="s">
        <v>29</v>
      </c>
      <c r="N121" s="16">
        <v>0</v>
      </c>
      <c r="O121" s="16" t="s">
        <v>29</v>
      </c>
      <c r="P121" s="16">
        <v>0</v>
      </c>
      <c r="Q121" s="16" t="s">
        <v>29</v>
      </c>
      <c r="R121" s="11" t="s">
        <v>29</v>
      </c>
      <c r="S121" s="11" t="s">
        <v>29</v>
      </c>
      <c r="T121" s="60" t="s">
        <v>333</v>
      </c>
    </row>
    <row r="122" spans="1:20" ht="47.25" x14ac:dyDescent="0.25">
      <c r="A122" s="14" t="s">
        <v>477</v>
      </c>
      <c r="B122" s="74" t="s">
        <v>239</v>
      </c>
      <c r="C122" s="97" t="s">
        <v>240</v>
      </c>
      <c r="D122" s="11">
        <v>1.8</v>
      </c>
      <c r="E122" s="11">
        <v>0.13</v>
      </c>
      <c r="F122" s="16">
        <f t="shared" si="28"/>
        <v>1.67</v>
      </c>
      <c r="G122" s="16" t="s">
        <v>29</v>
      </c>
      <c r="H122" s="16">
        <f t="shared" si="30"/>
        <v>0.93</v>
      </c>
      <c r="I122" s="16" t="s">
        <v>29</v>
      </c>
      <c r="J122" s="16">
        <v>0.93</v>
      </c>
      <c r="K122" s="16" t="s">
        <v>29</v>
      </c>
      <c r="L122" s="16">
        <v>0</v>
      </c>
      <c r="M122" s="16" t="s">
        <v>29</v>
      </c>
      <c r="N122" s="16">
        <v>0</v>
      </c>
      <c r="O122" s="16" t="s">
        <v>29</v>
      </c>
      <c r="P122" s="16">
        <v>0</v>
      </c>
      <c r="Q122" s="16" t="s">
        <v>29</v>
      </c>
      <c r="R122" s="11" t="s">
        <v>29</v>
      </c>
      <c r="S122" s="11" t="s">
        <v>29</v>
      </c>
      <c r="T122" s="60" t="s">
        <v>334</v>
      </c>
    </row>
    <row r="123" spans="1:20" ht="47.25" x14ac:dyDescent="0.25">
      <c r="A123" s="14" t="s">
        <v>478</v>
      </c>
      <c r="B123" s="98" t="s">
        <v>241</v>
      </c>
      <c r="C123" s="98" t="s">
        <v>243</v>
      </c>
      <c r="D123" s="11">
        <v>2.2200000000000002</v>
      </c>
      <c r="E123" s="11">
        <v>0</v>
      </c>
      <c r="F123" s="16">
        <f t="shared" si="28"/>
        <v>2.2200000000000002</v>
      </c>
      <c r="G123" s="16" t="s">
        <v>29</v>
      </c>
      <c r="H123" s="16">
        <f t="shared" si="30"/>
        <v>0.04</v>
      </c>
      <c r="I123" s="16" t="s">
        <v>29</v>
      </c>
      <c r="J123" s="16">
        <v>0.04</v>
      </c>
      <c r="K123" s="16" t="s">
        <v>29</v>
      </c>
      <c r="L123" s="16">
        <v>0</v>
      </c>
      <c r="M123" s="16" t="s">
        <v>29</v>
      </c>
      <c r="N123" s="16">
        <v>0</v>
      </c>
      <c r="O123" s="16" t="s">
        <v>29</v>
      </c>
      <c r="P123" s="16">
        <v>0</v>
      </c>
      <c r="Q123" s="16" t="s">
        <v>29</v>
      </c>
      <c r="R123" s="11" t="s">
        <v>29</v>
      </c>
      <c r="S123" s="11" t="s">
        <v>29</v>
      </c>
      <c r="T123" s="60" t="s">
        <v>335</v>
      </c>
    </row>
    <row r="124" spans="1:20" ht="47.25" x14ac:dyDescent="0.25">
      <c r="A124" s="14" t="s">
        <v>479</v>
      </c>
      <c r="B124" s="98" t="s">
        <v>242</v>
      </c>
      <c r="C124" s="14" t="s">
        <v>244</v>
      </c>
      <c r="D124" s="11">
        <v>0.26</v>
      </c>
      <c r="E124" s="11">
        <v>0</v>
      </c>
      <c r="F124" s="16">
        <f t="shared" si="28"/>
        <v>0.26</v>
      </c>
      <c r="G124" s="16" t="s">
        <v>29</v>
      </c>
      <c r="H124" s="16">
        <f t="shared" si="30"/>
        <v>0.26</v>
      </c>
      <c r="I124" s="16" t="s">
        <v>29</v>
      </c>
      <c r="J124" s="16">
        <v>0.26</v>
      </c>
      <c r="K124" s="16" t="s">
        <v>29</v>
      </c>
      <c r="L124" s="16">
        <v>0</v>
      </c>
      <c r="M124" s="16" t="s">
        <v>29</v>
      </c>
      <c r="N124" s="16">
        <v>0</v>
      </c>
      <c r="O124" s="16" t="s">
        <v>29</v>
      </c>
      <c r="P124" s="16">
        <v>0</v>
      </c>
      <c r="Q124" s="16" t="s">
        <v>29</v>
      </c>
      <c r="R124" s="11" t="s">
        <v>29</v>
      </c>
      <c r="S124" s="11" t="s">
        <v>29</v>
      </c>
      <c r="T124" s="60" t="s">
        <v>336</v>
      </c>
    </row>
    <row r="125" spans="1:20" ht="47.25" x14ac:dyDescent="0.25">
      <c r="A125" s="14" t="s">
        <v>480</v>
      </c>
      <c r="B125" s="60" t="s">
        <v>245</v>
      </c>
      <c r="C125" s="60" t="s">
        <v>248</v>
      </c>
      <c r="D125" s="11">
        <v>0.26</v>
      </c>
      <c r="E125" s="11">
        <v>0</v>
      </c>
      <c r="F125" s="16">
        <f t="shared" si="28"/>
        <v>0.26</v>
      </c>
      <c r="G125" s="16" t="s">
        <v>29</v>
      </c>
      <c r="H125" s="16">
        <f t="shared" si="30"/>
        <v>0.21000000000000002</v>
      </c>
      <c r="I125" s="16" t="s">
        <v>29</v>
      </c>
      <c r="J125" s="16">
        <v>0.01</v>
      </c>
      <c r="K125" s="16" t="s">
        <v>29</v>
      </c>
      <c r="L125" s="16">
        <v>0.2</v>
      </c>
      <c r="M125" s="16" t="s">
        <v>29</v>
      </c>
      <c r="N125" s="16">
        <v>0</v>
      </c>
      <c r="O125" s="16" t="s">
        <v>29</v>
      </c>
      <c r="P125" s="16">
        <v>0</v>
      </c>
      <c r="Q125" s="16" t="s">
        <v>29</v>
      </c>
      <c r="R125" s="11" t="s">
        <v>29</v>
      </c>
      <c r="S125" s="11" t="s">
        <v>29</v>
      </c>
      <c r="T125" s="60" t="s">
        <v>337</v>
      </c>
    </row>
    <row r="126" spans="1:20" ht="47.25" x14ac:dyDescent="0.25">
      <c r="A126" s="14" t="s">
        <v>481</v>
      </c>
      <c r="B126" s="74" t="s">
        <v>246</v>
      </c>
      <c r="C126" s="14" t="s">
        <v>249</v>
      </c>
      <c r="D126" s="11">
        <v>1.1399999999999999</v>
      </c>
      <c r="E126" s="11">
        <v>0</v>
      </c>
      <c r="F126" s="16">
        <f t="shared" si="28"/>
        <v>1.1399999999999999</v>
      </c>
      <c r="G126" s="16" t="s">
        <v>29</v>
      </c>
      <c r="H126" s="16">
        <f t="shared" si="30"/>
        <v>0.39</v>
      </c>
      <c r="I126" s="16" t="s">
        <v>29</v>
      </c>
      <c r="J126" s="16">
        <v>0.39</v>
      </c>
      <c r="K126" s="16" t="s">
        <v>29</v>
      </c>
      <c r="L126" s="16">
        <v>0</v>
      </c>
      <c r="M126" s="16" t="s">
        <v>29</v>
      </c>
      <c r="N126" s="16">
        <v>0</v>
      </c>
      <c r="O126" s="16" t="s">
        <v>29</v>
      </c>
      <c r="P126" s="16">
        <v>0</v>
      </c>
      <c r="Q126" s="16" t="s">
        <v>29</v>
      </c>
      <c r="R126" s="11" t="s">
        <v>29</v>
      </c>
      <c r="S126" s="11" t="s">
        <v>29</v>
      </c>
      <c r="T126" s="60" t="s">
        <v>338</v>
      </c>
    </row>
    <row r="127" spans="1:20" ht="47.25" x14ac:dyDescent="0.25">
      <c r="A127" s="14" t="s">
        <v>482</v>
      </c>
      <c r="B127" s="74" t="s">
        <v>247</v>
      </c>
      <c r="C127" s="14" t="s">
        <v>250</v>
      </c>
      <c r="D127" s="11">
        <v>0.47</v>
      </c>
      <c r="E127" s="11">
        <v>0</v>
      </c>
      <c r="F127" s="16">
        <f t="shared" si="28"/>
        <v>0.47</v>
      </c>
      <c r="G127" s="16" t="s">
        <v>29</v>
      </c>
      <c r="H127" s="16">
        <f t="shared" si="30"/>
        <v>0.47</v>
      </c>
      <c r="I127" s="16" t="s">
        <v>29</v>
      </c>
      <c r="J127" s="16">
        <v>0.47</v>
      </c>
      <c r="K127" s="16" t="s">
        <v>29</v>
      </c>
      <c r="L127" s="16">
        <v>0</v>
      </c>
      <c r="M127" s="16" t="s">
        <v>29</v>
      </c>
      <c r="N127" s="16">
        <v>0</v>
      </c>
      <c r="O127" s="16" t="s">
        <v>29</v>
      </c>
      <c r="P127" s="16">
        <v>0</v>
      </c>
      <c r="Q127" s="16" t="s">
        <v>29</v>
      </c>
      <c r="R127" s="11" t="s">
        <v>29</v>
      </c>
      <c r="S127" s="11" t="s">
        <v>29</v>
      </c>
      <c r="T127" s="60" t="s">
        <v>339</v>
      </c>
    </row>
    <row r="128" spans="1:20" ht="63" x14ac:dyDescent="0.25">
      <c r="A128" s="14" t="s">
        <v>483</v>
      </c>
      <c r="B128" s="60" t="s">
        <v>251</v>
      </c>
      <c r="C128" s="14" t="s">
        <v>252</v>
      </c>
      <c r="D128" s="11">
        <v>0.68</v>
      </c>
      <c r="E128" s="11">
        <v>0</v>
      </c>
      <c r="F128" s="16">
        <f t="shared" si="28"/>
        <v>0.68</v>
      </c>
      <c r="G128" s="16" t="s">
        <v>29</v>
      </c>
      <c r="H128" s="16">
        <f t="shared" si="30"/>
        <v>0.88400000000000012</v>
      </c>
      <c r="I128" s="16" t="s">
        <v>29</v>
      </c>
      <c r="J128" s="16">
        <v>0.08</v>
      </c>
      <c r="K128" s="16" t="s">
        <v>29</v>
      </c>
      <c r="L128" s="16">
        <v>0.27400000000000002</v>
      </c>
      <c r="M128" s="16" t="s">
        <v>29</v>
      </c>
      <c r="N128" s="16">
        <v>0.53</v>
      </c>
      <c r="O128" s="16" t="s">
        <v>29</v>
      </c>
      <c r="P128" s="16">
        <v>0</v>
      </c>
      <c r="Q128" s="16" t="s">
        <v>29</v>
      </c>
      <c r="R128" s="11" t="s">
        <v>29</v>
      </c>
      <c r="S128" s="11" t="s">
        <v>29</v>
      </c>
      <c r="T128" s="60" t="s">
        <v>340</v>
      </c>
    </row>
    <row r="129" spans="1:20" ht="31.5" x14ac:dyDescent="0.25">
      <c r="A129" s="89" t="s">
        <v>82</v>
      </c>
      <c r="B129" s="99" t="s">
        <v>83</v>
      </c>
      <c r="C129" s="89" t="s">
        <v>31</v>
      </c>
      <c r="D129" s="8" t="s">
        <v>29</v>
      </c>
      <c r="E129" s="8" t="s">
        <v>29</v>
      </c>
      <c r="F129" s="8" t="s">
        <v>29</v>
      </c>
      <c r="G129" s="8" t="s">
        <v>29</v>
      </c>
      <c r="H129" s="8" t="s">
        <v>29</v>
      </c>
      <c r="I129" s="8" t="s">
        <v>29</v>
      </c>
      <c r="J129" s="8" t="s">
        <v>29</v>
      </c>
      <c r="K129" s="8" t="s">
        <v>29</v>
      </c>
      <c r="L129" s="8" t="s">
        <v>29</v>
      </c>
      <c r="M129" s="8" t="s">
        <v>29</v>
      </c>
      <c r="N129" s="8" t="s">
        <v>29</v>
      </c>
      <c r="O129" s="8" t="s">
        <v>29</v>
      </c>
      <c r="P129" s="8" t="s">
        <v>29</v>
      </c>
      <c r="Q129" s="8" t="s">
        <v>29</v>
      </c>
      <c r="R129" s="8" t="s">
        <v>29</v>
      </c>
      <c r="S129" s="8" t="s">
        <v>29</v>
      </c>
      <c r="T129" s="91" t="s">
        <v>29</v>
      </c>
    </row>
    <row r="130" spans="1:20" x14ac:dyDescent="0.25">
      <c r="A130" s="56" t="s">
        <v>84</v>
      </c>
      <c r="B130" s="57" t="s">
        <v>85</v>
      </c>
      <c r="C130" s="89" t="s">
        <v>31</v>
      </c>
      <c r="D130" s="8">
        <f t="shared" ref="D130:P130" si="31">SUM(D131:D141)</f>
        <v>44.685000009999996</v>
      </c>
      <c r="E130" s="8">
        <f t="shared" si="31"/>
        <v>12.692869999999999</v>
      </c>
      <c r="F130" s="8">
        <f t="shared" si="31"/>
        <v>31.99213001</v>
      </c>
      <c r="G130" s="8">
        <f t="shared" si="31"/>
        <v>18.682999999999996</v>
      </c>
      <c r="H130" s="8">
        <f t="shared" si="31"/>
        <v>7.5419999999999989</v>
      </c>
      <c r="I130" s="8">
        <f t="shared" si="31"/>
        <v>2.1469999999999998</v>
      </c>
      <c r="J130" s="8">
        <f t="shared" si="31"/>
        <v>2.4849999999999994</v>
      </c>
      <c r="K130" s="8">
        <f t="shared" si="31"/>
        <v>2.1469999999999998</v>
      </c>
      <c r="L130" s="8">
        <f t="shared" si="31"/>
        <v>2.6639999999999997</v>
      </c>
      <c r="M130" s="8">
        <f t="shared" si="31"/>
        <v>2.1469999999999998</v>
      </c>
      <c r="N130" s="8">
        <f t="shared" si="31"/>
        <v>2.3929999999999998</v>
      </c>
      <c r="O130" s="8">
        <f t="shared" si="31"/>
        <v>12.242000000000001</v>
      </c>
      <c r="P130" s="8">
        <f t="shared" si="31"/>
        <v>0</v>
      </c>
      <c r="Q130" s="8">
        <v>20.180130010000006</v>
      </c>
      <c r="R130" s="50">
        <v>1.101</v>
      </c>
      <c r="S130" s="91" t="s">
        <v>29</v>
      </c>
      <c r="T130" s="91" t="s">
        <v>29</v>
      </c>
    </row>
    <row r="131" spans="1:20" ht="31.5" x14ac:dyDescent="0.25">
      <c r="A131" s="14" t="s">
        <v>86</v>
      </c>
      <c r="B131" s="22" t="s">
        <v>193</v>
      </c>
      <c r="C131" s="100" t="s">
        <v>99</v>
      </c>
      <c r="D131" s="11">
        <v>1.81</v>
      </c>
      <c r="E131" s="11">
        <v>0.37</v>
      </c>
      <c r="F131" s="12">
        <f>D131-E131</f>
        <v>1.44</v>
      </c>
      <c r="G131" s="12">
        <f t="shared" ref="G131:G141" si="32">I131+K131+M131+O131</f>
        <v>0.6</v>
      </c>
      <c r="H131" s="12">
        <f t="shared" ref="H131:H141" si="33">J131+L131+N131+P131</f>
        <v>0.44799999999999995</v>
      </c>
      <c r="I131" s="11">
        <v>0.15</v>
      </c>
      <c r="J131" s="16">
        <v>0.15</v>
      </c>
      <c r="K131" s="11">
        <v>0.15</v>
      </c>
      <c r="L131" s="16">
        <v>0.14899999999999999</v>
      </c>
      <c r="M131" s="11">
        <v>0.15</v>
      </c>
      <c r="N131" s="16">
        <v>0.14899999999999999</v>
      </c>
      <c r="O131" s="11">
        <v>0.15</v>
      </c>
      <c r="P131" s="16">
        <v>0</v>
      </c>
      <c r="Q131" s="16">
        <v>0.99199999999999999</v>
      </c>
      <c r="R131" s="11">
        <v>-2.0000000000000018E-3</v>
      </c>
      <c r="S131" s="11">
        <v>-0.44444444444444486</v>
      </c>
      <c r="T131" s="101" t="s">
        <v>341</v>
      </c>
    </row>
    <row r="132" spans="1:20" ht="47.25" x14ac:dyDescent="0.25">
      <c r="A132" s="14" t="s">
        <v>89</v>
      </c>
      <c r="B132" s="22" t="s">
        <v>194</v>
      </c>
      <c r="C132" s="100" t="s">
        <v>195</v>
      </c>
      <c r="D132" s="18">
        <v>13.75</v>
      </c>
      <c r="E132" s="11">
        <v>0</v>
      </c>
      <c r="F132" s="12">
        <f>D132-E132</f>
        <v>13.75</v>
      </c>
      <c r="G132" s="12">
        <f t="shared" si="32"/>
        <v>4.58</v>
      </c>
      <c r="H132" s="12">
        <f t="shared" si="33"/>
        <v>0</v>
      </c>
      <c r="I132" s="11">
        <v>0</v>
      </c>
      <c r="J132" s="16">
        <v>0</v>
      </c>
      <c r="K132" s="11">
        <v>0</v>
      </c>
      <c r="L132" s="16">
        <v>0</v>
      </c>
      <c r="M132" s="11">
        <v>0</v>
      </c>
      <c r="N132" s="16">
        <v>0</v>
      </c>
      <c r="O132" s="15">
        <v>4.58</v>
      </c>
      <c r="P132" s="16">
        <v>0</v>
      </c>
      <c r="Q132" s="16">
        <v>13.75</v>
      </c>
      <c r="R132" s="11">
        <v>0</v>
      </c>
      <c r="S132" s="11" t="e">
        <v>#DIV/0!</v>
      </c>
      <c r="T132" s="21" t="s">
        <v>343</v>
      </c>
    </row>
    <row r="133" spans="1:20" ht="31.5" x14ac:dyDescent="0.25">
      <c r="A133" s="14" t="s">
        <v>90</v>
      </c>
      <c r="B133" s="22" t="s">
        <v>196</v>
      </c>
      <c r="C133" s="100" t="s">
        <v>101</v>
      </c>
      <c r="D133" s="11">
        <v>1.81</v>
      </c>
      <c r="E133" s="11">
        <v>0.37</v>
      </c>
      <c r="F133" s="12">
        <f>D133-E133</f>
        <v>1.44</v>
      </c>
      <c r="G133" s="12">
        <f t="shared" si="32"/>
        <v>0.6</v>
      </c>
      <c r="H133" s="12">
        <f t="shared" si="33"/>
        <v>0.44799999999999995</v>
      </c>
      <c r="I133" s="11">
        <v>0.15</v>
      </c>
      <c r="J133" s="16">
        <v>0.15</v>
      </c>
      <c r="K133" s="11">
        <v>0.15</v>
      </c>
      <c r="L133" s="16">
        <v>0.14899999999999999</v>
      </c>
      <c r="M133" s="11">
        <v>0.15</v>
      </c>
      <c r="N133" s="16">
        <v>0.14899999999999999</v>
      </c>
      <c r="O133" s="11">
        <v>0.15</v>
      </c>
      <c r="P133" s="16">
        <v>0</v>
      </c>
      <c r="Q133" s="16">
        <v>0.99199999999999999</v>
      </c>
      <c r="R133" s="11">
        <v>-2.0000000000000018E-3</v>
      </c>
      <c r="S133" s="11">
        <v>-0.44444444444444486</v>
      </c>
      <c r="T133" s="60" t="s">
        <v>342</v>
      </c>
    </row>
    <row r="134" spans="1:20" ht="31.5" x14ac:dyDescent="0.25">
      <c r="A134" s="14" t="s">
        <v>91</v>
      </c>
      <c r="B134" s="102" t="s">
        <v>87</v>
      </c>
      <c r="C134" s="100" t="s">
        <v>88</v>
      </c>
      <c r="D134" s="18">
        <v>8.36</v>
      </c>
      <c r="E134" s="11">
        <f>2.65+2.36</f>
        <v>5.01</v>
      </c>
      <c r="F134" s="12">
        <f>D134-E134</f>
        <v>3.3499999999999996</v>
      </c>
      <c r="G134" s="12">
        <f t="shared" si="32"/>
        <v>2.36</v>
      </c>
      <c r="H134" s="12">
        <f t="shared" si="33"/>
        <v>1.774</v>
      </c>
      <c r="I134" s="11">
        <v>0</v>
      </c>
      <c r="J134" s="16">
        <v>0.59</v>
      </c>
      <c r="K134" s="11">
        <v>0</v>
      </c>
      <c r="L134" s="16">
        <v>0.59399999999999997</v>
      </c>
      <c r="M134" s="11">
        <v>0</v>
      </c>
      <c r="N134" s="16">
        <v>0.59</v>
      </c>
      <c r="O134" s="15">
        <v>2.36</v>
      </c>
      <c r="P134" s="16">
        <v>0</v>
      </c>
      <c r="Q134" s="16">
        <v>1.5759999999999996</v>
      </c>
      <c r="R134" s="11">
        <v>1.774</v>
      </c>
      <c r="S134" s="11" t="e">
        <v>#DIV/0!</v>
      </c>
      <c r="T134" s="60" t="s">
        <v>344</v>
      </c>
    </row>
    <row r="135" spans="1:20" ht="31.5" x14ac:dyDescent="0.25">
      <c r="A135" s="14" t="s">
        <v>94</v>
      </c>
      <c r="B135" s="102" t="s">
        <v>95</v>
      </c>
      <c r="C135" s="100" t="s">
        <v>96</v>
      </c>
      <c r="D135" s="18">
        <v>1.87</v>
      </c>
      <c r="E135" s="11">
        <f>0.55+0.72</f>
        <v>1.27</v>
      </c>
      <c r="F135" s="12">
        <f t="shared" ref="F135:F141" si="34">D135-E135</f>
        <v>0.60000000000000009</v>
      </c>
      <c r="G135" s="12">
        <f t="shared" si="32"/>
        <v>0.6</v>
      </c>
      <c r="H135" s="12">
        <f t="shared" si="33"/>
        <v>0.54099999999999993</v>
      </c>
      <c r="I135" s="11">
        <v>0</v>
      </c>
      <c r="J135" s="16">
        <v>0.18</v>
      </c>
      <c r="K135" s="11">
        <v>0</v>
      </c>
      <c r="L135" s="16">
        <v>0.18099999999999999</v>
      </c>
      <c r="M135" s="11">
        <v>0</v>
      </c>
      <c r="N135" s="16">
        <v>0.18</v>
      </c>
      <c r="O135" s="11">
        <v>0.6</v>
      </c>
      <c r="P135" s="16">
        <v>0</v>
      </c>
      <c r="Q135" s="16">
        <v>5.9000000000000163E-2</v>
      </c>
      <c r="R135" s="11">
        <v>0.54099999999999993</v>
      </c>
      <c r="S135" s="11" t="e">
        <v>#DIV/0!</v>
      </c>
      <c r="T135" s="60" t="s">
        <v>345</v>
      </c>
    </row>
    <row r="136" spans="1:20" ht="47.25" x14ac:dyDescent="0.25">
      <c r="A136" s="14" t="s">
        <v>97</v>
      </c>
      <c r="B136" s="22" t="s">
        <v>95</v>
      </c>
      <c r="C136" s="100" t="s">
        <v>197</v>
      </c>
      <c r="D136" s="18">
        <v>2.3750000099999999</v>
      </c>
      <c r="E136" s="11">
        <v>1.63287</v>
      </c>
      <c r="F136" s="12">
        <f t="shared" si="34"/>
        <v>0.7421300099999999</v>
      </c>
      <c r="G136" s="12">
        <f t="shared" si="32"/>
        <v>0.79</v>
      </c>
      <c r="H136" s="12">
        <f t="shared" si="33"/>
        <v>0</v>
      </c>
      <c r="I136" s="11">
        <v>0</v>
      </c>
      <c r="J136" s="16">
        <v>0</v>
      </c>
      <c r="K136" s="11">
        <v>0</v>
      </c>
      <c r="L136" s="16">
        <v>0</v>
      </c>
      <c r="M136" s="11">
        <v>0</v>
      </c>
      <c r="N136" s="16">
        <v>0</v>
      </c>
      <c r="O136" s="15">
        <v>0.79</v>
      </c>
      <c r="P136" s="16">
        <v>0</v>
      </c>
      <c r="Q136" s="16">
        <v>0.7421300099999999</v>
      </c>
      <c r="R136" s="11">
        <v>0</v>
      </c>
      <c r="S136" s="11" t="e">
        <v>#DIV/0!</v>
      </c>
      <c r="T136" s="60" t="s">
        <v>343</v>
      </c>
    </row>
    <row r="137" spans="1:20" ht="31.5" x14ac:dyDescent="0.25">
      <c r="A137" s="14" t="s">
        <v>98</v>
      </c>
      <c r="B137" s="22" t="s">
        <v>193</v>
      </c>
      <c r="C137" s="100" t="s">
        <v>103</v>
      </c>
      <c r="D137" s="11">
        <v>1.81</v>
      </c>
      <c r="E137" s="11">
        <v>0.37</v>
      </c>
      <c r="F137" s="12">
        <f t="shared" si="34"/>
        <v>1.44</v>
      </c>
      <c r="G137" s="12">
        <f t="shared" si="32"/>
        <v>0.6</v>
      </c>
      <c r="H137" s="12">
        <f t="shared" si="33"/>
        <v>0.44799999999999995</v>
      </c>
      <c r="I137" s="11">
        <v>0.15</v>
      </c>
      <c r="J137" s="16">
        <v>0.15</v>
      </c>
      <c r="K137" s="11">
        <v>0.15</v>
      </c>
      <c r="L137" s="16">
        <v>0.14899999999999999</v>
      </c>
      <c r="M137" s="11">
        <v>0.15</v>
      </c>
      <c r="N137" s="16">
        <v>0.14899999999999999</v>
      </c>
      <c r="O137" s="11">
        <v>0.15</v>
      </c>
      <c r="P137" s="16">
        <v>0</v>
      </c>
      <c r="Q137" s="16">
        <v>0.99199999999999999</v>
      </c>
      <c r="R137" s="11">
        <v>-2.0000000000000018E-3</v>
      </c>
      <c r="S137" s="11">
        <v>-0.44444444444444486</v>
      </c>
      <c r="T137" s="60" t="s">
        <v>346</v>
      </c>
    </row>
    <row r="138" spans="1:20" ht="31.5" x14ac:dyDescent="0.25">
      <c r="A138" s="14" t="s">
        <v>100</v>
      </c>
      <c r="B138" s="22" t="s">
        <v>198</v>
      </c>
      <c r="C138" s="100" t="s">
        <v>105</v>
      </c>
      <c r="D138" s="11">
        <v>1.81</v>
      </c>
      <c r="E138" s="11">
        <v>0.37</v>
      </c>
      <c r="F138" s="12">
        <f t="shared" si="34"/>
        <v>1.44</v>
      </c>
      <c r="G138" s="12">
        <f t="shared" si="32"/>
        <v>0.6</v>
      </c>
      <c r="H138" s="12">
        <f t="shared" si="33"/>
        <v>0.44799999999999995</v>
      </c>
      <c r="I138" s="11">
        <v>0.15</v>
      </c>
      <c r="J138" s="16">
        <v>0.15</v>
      </c>
      <c r="K138" s="11">
        <v>0.15</v>
      </c>
      <c r="L138" s="16">
        <v>0.14899999999999999</v>
      </c>
      <c r="M138" s="11">
        <v>0.15</v>
      </c>
      <c r="N138" s="16">
        <v>0.14899999999999999</v>
      </c>
      <c r="O138" s="11">
        <v>0.15</v>
      </c>
      <c r="P138" s="16">
        <v>0</v>
      </c>
      <c r="Q138" s="16">
        <v>0.99199999999999999</v>
      </c>
      <c r="R138" s="11">
        <v>-2.0000000000000018E-3</v>
      </c>
      <c r="S138" s="11">
        <v>-0.44444444444444486</v>
      </c>
      <c r="T138" s="60" t="s">
        <v>347</v>
      </c>
    </row>
    <row r="139" spans="1:20" ht="31.5" x14ac:dyDescent="0.25">
      <c r="A139" s="14" t="s">
        <v>102</v>
      </c>
      <c r="B139" s="78" t="s">
        <v>92</v>
      </c>
      <c r="C139" s="100" t="s">
        <v>93</v>
      </c>
      <c r="D139" s="18">
        <v>0.1</v>
      </c>
      <c r="E139" s="11">
        <v>0</v>
      </c>
      <c r="F139" s="12">
        <f t="shared" si="34"/>
        <v>0.1</v>
      </c>
      <c r="G139" s="12">
        <f t="shared" si="32"/>
        <v>0.1</v>
      </c>
      <c r="H139" s="12">
        <f t="shared" si="33"/>
        <v>0.35599999999999998</v>
      </c>
      <c r="I139" s="11">
        <v>0</v>
      </c>
      <c r="J139" s="16">
        <v>0.09</v>
      </c>
      <c r="K139" s="11">
        <v>0</v>
      </c>
      <c r="L139" s="16">
        <v>0.26600000000000001</v>
      </c>
      <c r="M139" s="11">
        <v>0</v>
      </c>
      <c r="N139" s="16">
        <v>0</v>
      </c>
      <c r="O139" s="15">
        <v>0.1</v>
      </c>
      <c r="P139" s="16">
        <v>0</v>
      </c>
      <c r="Q139" s="16">
        <v>-0.25600000000000001</v>
      </c>
      <c r="R139" s="11">
        <v>0.35599999999999998</v>
      </c>
      <c r="S139" s="11" t="e">
        <v>#DIV/0!</v>
      </c>
      <c r="T139" s="60" t="s">
        <v>348</v>
      </c>
    </row>
    <row r="140" spans="1:20" x14ac:dyDescent="0.25">
      <c r="A140" s="14" t="s">
        <v>104</v>
      </c>
      <c r="B140" s="102" t="s">
        <v>199</v>
      </c>
      <c r="C140" s="23" t="s">
        <v>107</v>
      </c>
      <c r="D140" s="11">
        <v>6.72</v>
      </c>
      <c r="E140" s="11">
        <v>3.3</v>
      </c>
      <c r="F140" s="12">
        <f t="shared" si="34"/>
        <v>3.42</v>
      </c>
      <c r="G140" s="12">
        <f t="shared" si="32"/>
        <v>6.1879999999999997</v>
      </c>
      <c r="H140" s="12">
        <f t="shared" si="33"/>
        <v>3.0789999999999997</v>
      </c>
      <c r="I140" s="11">
        <v>1.5469999999999999</v>
      </c>
      <c r="J140" s="16">
        <v>1.0249999999999999</v>
      </c>
      <c r="K140" s="11">
        <v>1.5469999999999999</v>
      </c>
      <c r="L140" s="16">
        <v>1.0269999999999999</v>
      </c>
      <c r="M140" s="11">
        <v>1.5469999999999999</v>
      </c>
      <c r="N140" s="16">
        <v>1.0269999999999999</v>
      </c>
      <c r="O140" s="11">
        <v>1.5469999999999999</v>
      </c>
      <c r="P140" s="16">
        <v>0</v>
      </c>
      <c r="Q140" s="16">
        <v>0.34100000000000019</v>
      </c>
      <c r="R140" s="11">
        <v>-1.5620000000000003</v>
      </c>
      <c r="S140" s="11">
        <v>-33.656539538892488</v>
      </c>
      <c r="T140" s="60" t="s">
        <v>354</v>
      </c>
    </row>
    <row r="141" spans="1:20" ht="31.5" x14ac:dyDescent="0.25">
      <c r="A141" s="14" t="s">
        <v>106</v>
      </c>
      <c r="B141" s="102" t="s">
        <v>126</v>
      </c>
      <c r="C141" s="23" t="s">
        <v>127</v>
      </c>
      <c r="D141" s="18">
        <v>4.2699999999999996</v>
      </c>
      <c r="E141" s="11">
        <v>0</v>
      </c>
      <c r="F141" s="12">
        <f t="shared" si="34"/>
        <v>4.2699999999999996</v>
      </c>
      <c r="G141" s="12">
        <f t="shared" si="32"/>
        <v>1.665</v>
      </c>
      <c r="H141" s="12">
        <f t="shared" si="33"/>
        <v>0</v>
      </c>
      <c r="I141" s="11">
        <v>0</v>
      </c>
      <c r="J141" s="16">
        <v>0</v>
      </c>
      <c r="K141" s="11">
        <v>0</v>
      </c>
      <c r="L141" s="16">
        <v>0</v>
      </c>
      <c r="M141" s="11">
        <v>0</v>
      </c>
      <c r="N141" s="16">
        <v>0</v>
      </c>
      <c r="O141" s="11">
        <v>1.665</v>
      </c>
      <c r="P141" s="16">
        <v>0</v>
      </c>
      <c r="Q141" s="16">
        <v>4.2699999999999996</v>
      </c>
      <c r="R141" s="11">
        <v>0</v>
      </c>
      <c r="S141" s="11" t="e">
        <v>#DIV/0!</v>
      </c>
      <c r="T141" s="60" t="s">
        <v>349</v>
      </c>
    </row>
  </sheetData>
  <mergeCells count="24">
    <mergeCell ref="S15:S16"/>
    <mergeCell ref="Q14:Q16"/>
    <mergeCell ref="R14:S14"/>
    <mergeCell ref="T14:T16"/>
    <mergeCell ref="R15:R16"/>
    <mergeCell ref="H11:P11"/>
    <mergeCell ref="A14:A16"/>
    <mergeCell ref="B14:B16"/>
    <mergeCell ref="C14:C16"/>
    <mergeCell ref="D14:D16"/>
    <mergeCell ref="E14:E16"/>
    <mergeCell ref="F14:F16"/>
    <mergeCell ref="G14:P14"/>
    <mergeCell ref="G15:H15"/>
    <mergeCell ref="I15:J15"/>
    <mergeCell ref="K15:L15"/>
    <mergeCell ref="M15:N15"/>
    <mergeCell ref="O15:P15"/>
    <mergeCell ref="J9:K9"/>
    <mergeCell ref="R2:T2"/>
    <mergeCell ref="A3:T3"/>
    <mergeCell ref="G4:H4"/>
    <mergeCell ref="I4:J4"/>
    <mergeCell ref="G7:O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3 B65">
      <formula1>900</formula1>
    </dataValidation>
  </dataValidations>
  <pageMargins left="0" right="0" top="0" bottom="0" header="0.31496062992125984" footer="0.31496062992125984"/>
  <pageSetup paperSize="9" scale="39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2025-08-08T13:06:54Z</cp:lastPrinted>
  <dcterms:created xsi:type="dcterms:W3CDTF">2024-08-26T09:06:43Z</dcterms:created>
  <dcterms:modified xsi:type="dcterms:W3CDTF">2025-11-07T08:31:28Z</dcterms:modified>
</cp:coreProperties>
</file>