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7_в ТЭК\2025г\ЕЖЕКВАРТАЛЬНЫЙ ОТЧЕТ ЗА 2025г (по 320)\2_ОТЧЕТ ЗА 1 ПОЛУГОДИЕ 2025г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Лист1!$14:$20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6" i="1" l="1"/>
  <c r="I29" i="1"/>
  <c r="J26" i="1" l="1"/>
  <c r="K26" i="1"/>
  <c r="L26" i="1"/>
  <c r="M26" i="1"/>
  <c r="J48" i="1"/>
  <c r="J47" i="1" s="1"/>
  <c r="K48" i="1"/>
  <c r="K47" i="1" s="1"/>
  <c r="L48" i="1"/>
  <c r="L47" i="1" s="1"/>
  <c r="M48" i="1"/>
  <c r="M47" i="1" s="1"/>
  <c r="J45" i="1"/>
  <c r="K45" i="1"/>
  <c r="L45" i="1"/>
  <c r="M45" i="1"/>
  <c r="J35" i="1"/>
  <c r="J34" i="1" s="1"/>
  <c r="K35" i="1"/>
  <c r="K34" i="1" s="1"/>
  <c r="L35" i="1"/>
  <c r="L34" i="1" s="1"/>
  <c r="M35" i="1"/>
  <c r="I38" i="1"/>
  <c r="I39" i="1"/>
  <c r="I40" i="1"/>
  <c r="I61" i="1"/>
  <c r="I62" i="1"/>
  <c r="I63" i="1"/>
  <c r="I64" i="1"/>
  <c r="I65" i="1"/>
  <c r="I66" i="1"/>
  <c r="I67" i="1"/>
  <c r="I68" i="1"/>
  <c r="I69" i="1"/>
  <c r="I70" i="1"/>
  <c r="I103" i="1"/>
  <c r="I104" i="1"/>
  <c r="I105" i="1"/>
  <c r="L33" i="1" l="1"/>
  <c r="M34" i="1"/>
  <c r="E35" i="1"/>
  <c r="F35" i="1"/>
  <c r="G35" i="1"/>
  <c r="H35" i="1"/>
  <c r="I44" i="1"/>
  <c r="P98" i="1" l="1"/>
  <c r="Q98" i="1"/>
  <c r="R98" i="1"/>
  <c r="S98" i="1" s="1"/>
  <c r="T98" i="1"/>
  <c r="U98" i="1" s="1"/>
  <c r="V98" i="1"/>
  <c r="W98" i="1" s="1"/>
  <c r="D98" i="1"/>
  <c r="I46" i="1"/>
  <c r="I45" i="1" s="1"/>
  <c r="P46" i="1"/>
  <c r="P45" i="1" s="1"/>
  <c r="R46" i="1"/>
  <c r="R45" i="1" s="1"/>
  <c r="T46" i="1"/>
  <c r="T45" i="1" s="1"/>
  <c r="V46" i="1"/>
  <c r="W46" i="1" s="1"/>
  <c r="W45" i="1" s="1"/>
  <c r="E45" i="1"/>
  <c r="F45" i="1"/>
  <c r="G45" i="1"/>
  <c r="H45" i="1"/>
  <c r="D46" i="1"/>
  <c r="N46" i="1" l="1"/>
  <c r="V45" i="1"/>
  <c r="Q46" i="1"/>
  <c r="Q45" i="1" s="1"/>
  <c r="U46" i="1"/>
  <c r="U45" i="1" s="1"/>
  <c r="S46" i="1"/>
  <c r="S45" i="1" s="1"/>
  <c r="N45" i="1"/>
  <c r="O46" i="1"/>
  <c r="O45" i="1" s="1"/>
  <c r="D45" i="1"/>
  <c r="P37" i="1"/>
  <c r="Q37" i="1" s="1"/>
  <c r="R37" i="1"/>
  <c r="S37" i="1" s="1"/>
  <c r="T37" i="1"/>
  <c r="U37" i="1" s="1"/>
  <c r="V37" i="1"/>
  <c r="W37" i="1" s="1"/>
  <c r="E87" i="1" l="1"/>
  <c r="F87" i="1"/>
  <c r="G87" i="1"/>
  <c r="H87" i="1"/>
  <c r="J87" i="1"/>
  <c r="K87" i="1"/>
  <c r="M87" i="1"/>
  <c r="I98" i="1" l="1"/>
  <c r="N98" i="1" s="1"/>
  <c r="O98" i="1" s="1"/>
  <c r="I116" i="1"/>
  <c r="I117" i="1"/>
  <c r="I85" i="1" l="1"/>
  <c r="P124" i="1" l="1"/>
  <c r="Q124" i="1" s="1"/>
  <c r="R124" i="1"/>
  <c r="S124" i="1" s="1"/>
  <c r="T124" i="1"/>
  <c r="U124" i="1" s="1"/>
  <c r="V124" i="1"/>
  <c r="W124" i="1" s="1"/>
  <c r="P125" i="1"/>
  <c r="Q125" i="1" s="1"/>
  <c r="R125" i="1"/>
  <c r="S125" i="1" s="1"/>
  <c r="T125" i="1"/>
  <c r="U125" i="1" s="1"/>
  <c r="V125" i="1"/>
  <c r="W125" i="1" s="1"/>
  <c r="P126" i="1"/>
  <c r="Q126" i="1" s="1"/>
  <c r="R126" i="1"/>
  <c r="S126" i="1" s="1"/>
  <c r="T126" i="1"/>
  <c r="U126" i="1" s="1"/>
  <c r="V126" i="1"/>
  <c r="W126" i="1" s="1"/>
  <c r="P127" i="1"/>
  <c r="Q127" i="1" s="1"/>
  <c r="R127" i="1"/>
  <c r="S127" i="1" s="1"/>
  <c r="T127" i="1"/>
  <c r="U127" i="1" s="1"/>
  <c r="V127" i="1"/>
  <c r="W127" i="1" s="1"/>
  <c r="P128" i="1"/>
  <c r="Q128" i="1" s="1"/>
  <c r="R128" i="1"/>
  <c r="S128" i="1" s="1"/>
  <c r="T128" i="1"/>
  <c r="U128" i="1" s="1"/>
  <c r="V128" i="1"/>
  <c r="W128" i="1" s="1"/>
  <c r="P129" i="1"/>
  <c r="Q129" i="1" s="1"/>
  <c r="R129" i="1"/>
  <c r="S129" i="1" s="1"/>
  <c r="T129" i="1"/>
  <c r="U129" i="1" s="1"/>
  <c r="V129" i="1"/>
  <c r="W129" i="1" s="1"/>
  <c r="P130" i="1"/>
  <c r="Q130" i="1" s="1"/>
  <c r="R130" i="1"/>
  <c r="S130" i="1" s="1"/>
  <c r="T130" i="1"/>
  <c r="U130" i="1" s="1"/>
  <c r="V130" i="1"/>
  <c r="W130" i="1" s="1"/>
  <c r="D95" i="1"/>
  <c r="D96" i="1"/>
  <c r="D97" i="1"/>
  <c r="D99" i="1"/>
  <c r="D100" i="1"/>
  <c r="D101" i="1"/>
  <c r="D102" i="1"/>
  <c r="E119" i="1"/>
  <c r="F119" i="1"/>
  <c r="G119" i="1"/>
  <c r="H119" i="1"/>
  <c r="J119" i="1"/>
  <c r="K119" i="1"/>
  <c r="M119" i="1"/>
  <c r="D124" i="1"/>
  <c r="D125" i="1"/>
  <c r="D126" i="1"/>
  <c r="D127" i="1"/>
  <c r="D128" i="1"/>
  <c r="D129" i="1"/>
  <c r="D130" i="1"/>
  <c r="D88" i="1"/>
  <c r="P88" i="1" l="1"/>
  <c r="Q88" i="1" s="1"/>
  <c r="R88" i="1"/>
  <c r="S88" i="1" s="1"/>
  <c r="T88" i="1"/>
  <c r="U88" i="1" s="1"/>
  <c r="V88" i="1"/>
  <c r="W88" i="1" s="1"/>
  <c r="D37" i="1" l="1"/>
  <c r="P28" i="1"/>
  <c r="Q28" i="1" s="1"/>
  <c r="R28" i="1"/>
  <c r="S28" i="1" s="1"/>
  <c r="T28" i="1"/>
  <c r="U28" i="1" s="1"/>
  <c r="V28" i="1"/>
  <c r="W28" i="1" s="1"/>
  <c r="V27" i="1"/>
  <c r="W27" i="1" s="1"/>
  <c r="T27" i="1"/>
  <c r="U27" i="1" s="1"/>
  <c r="R27" i="1"/>
  <c r="S27" i="1" s="1"/>
  <c r="P27" i="1"/>
  <c r="Q27" i="1" s="1"/>
  <c r="I30" i="1"/>
  <c r="I31" i="1"/>
  <c r="I32" i="1"/>
  <c r="D28" i="1"/>
  <c r="D27" i="1"/>
  <c r="I88" i="1" l="1"/>
  <c r="N88" i="1" l="1"/>
  <c r="O88" i="1" s="1"/>
  <c r="I124" i="1"/>
  <c r="N124" i="1" s="1"/>
  <c r="O124" i="1" s="1"/>
  <c r="I43" i="1"/>
  <c r="I24" i="1" l="1"/>
  <c r="I130" i="1" l="1"/>
  <c r="N130" i="1" s="1"/>
  <c r="O130" i="1" s="1"/>
  <c r="I129" i="1"/>
  <c r="N129" i="1" s="1"/>
  <c r="O129" i="1" s="1"/>
  <c r="I128" i="1"/>
  <c r="N128" i="1" s="1"/>
  <c r="O128" i="1" s="1"/>
  <c r="I127" i="1"/>
  <c r="N127" i="1" s="1"/>
  <c r="O127" i="1" s="1"/>
  <c r="I126" i="1"/>
  <c r="N126" i="1" s="1"/>
  <c r="O126" i="1" s="1"/>
  <c r="I125" i="1"/>
  <c r="N125" i="1" s="1"/>
  <c r="O125" i="1" s="1"/>
  <c r="V123" i="1"/>
  <c r="W123" i="1" s="1"/>
  <c r="T123" i="1"/>
  <c r="U123" i="1" s="1"/>
  <c r="R123" i="1"/>
  <c r="S123" i="1" s="1"/>
  <c r="P123" i="1"/>
  <c r="Q123" i="1" s="1"/>
  <c r="I123" i="1"/>
  <c r="D123" i="1"/>
  <c r="V122" i="1"/>
  <c r="W122" i="1" s="1"/>
  <c r="T122" i="1"/>
  <c r="U122" i="1" s="1"/>
  <c r="R122" i="1"/>
  <c r="S122" i="1" s="1"/>
  <c r="P122" i="1"/>
  <c r="Q122" i="1" s="1"/>
  <c r="I122" i="1"/>
  <c r="D122" i="1"/>
  <c r="V121" i="1"/>
  <c r="W121" i="1" s="1"/>
  <c r="T121" i="1"/>
  <c r="U121" i="1" s="1"/>
  <c r="R121" i="1"/>
  <c r="S121" i="1" s="1"/>
  <c r="P121" i="1"/>
  <c r="Q121" i="1" s="1"/>
  <c r="I121" i="1"/>
  <c r="D121" i="1"/>
  <c r="V120" i="1"/>
  <c r="W120" i="1" s="1"/>
  <c r="T120" i="1"/>
  <c r="U120" i="1" s="1"/>
  <c r="R120" i="1"/>
  <c r="S120" i="1" s="1"/>
  <c r="P120" i="1"/>
  <c r="Q120" i="1" s="1"/>
  <c r="I120" i="1"/>
  <c r="D120" i="1"/>
  <c r="V102" i="1"/>
  <c r="W102" i="1" s="1"/>
  <c r="R102" i="1"/>
  <c r="S102" i="1" s="1"/>
  <c r="P102" i="1"/>
  <c r="Q102" i="1" s="1"/>
  <c r="V101" i="1"/>
  <c r="W101" i="1" s="1"/>
  <c r="R101" i="1"/>
  <c r="S101" i="1" s="1"/>
  <c r="P101" i="1"/>
  <c r="Q101" i="1" s="1"/>
  <c r="V100" i="1"/>
  <c r="W100" i="1" s="1"/>
  <c r="R100" i="1"/>
  <c r="S100" i="1" s="1"/>
  <c r="P100" i="1"/>
  <c r="Q100" i="1" s="1"/>
  <c r="V99" i="1"/>
  <c r="W99" i="1" s="1"/>
  <c r="R99" i="1"/>
  <c r="S99" i="1" s="1"/>
  <c r="P99" i="1"/>
  <c r="Q99" i="1" s="1"/>
  <c r="V97" i="1"/>
  <c r="W97" i="1" s="1"/>
  <c r="R97" i="1"/>
  <c r="S97" i="1" s="1"/>
  <c r="P97" i="1"/>
  <c r="Q97" i="1" s="1"/>
  <c r="V96" i="1"/>
  <c r="W96" i="1" s="1"/>
  <c r="R96" i="1"/>
  <c r="S96" i="1" s="1"/>
  <c r="P96" i="1"/>
  <c r="Q96" i="1" s="1"/>
  <c r="V95" i="1"/>
  <c r="W95" i="1" s="1"/>
  <c r="R95" i="1"/>
  <c r="S95" i="1" s="1"/>
  <c r="P95" i="1"/>
  <c r="Q95" i="1" s="1"/>
  <c r="V94" i="1"/>
  <c r="W94" i="1" s="1"/>
  <c r="R94" i="1"/>
  <c r="S94" i="1" s="1"/>
  <c r="P94" i="1"/>
  <c r="Q94" i="1" s="1"/>
  <c r="D94" i="1"/>
  <c r="M93" i="1"/>
  <c r="K93" i="1"/>
  <c r="J93" i="1"/>
  <c r="H93" i="1"/>
  <c r="G93" i="1"/>
  <c r="F93" i="1"/>
  <c r="E93" i="1"/>
  <c r="V91" i="1"/>
  <c r="W91" i="1" s="1"/>
  <c r="T91" i="1"/>
  <c r="U91" i="1" s="1"/>
  <c r="R91" i="1"/>
  <c r="S91" i="1" s="1"/>
  <c r="P91" i="1"/>
  <c r="Q91" i="1" s="1"/>
  <c r="I91" i="1"/>
  <c r="I90" i="1" s="1"/>
  <c r="D91" i="1"/>
  <c r="D90" i="1" s="1"/>
  <c r="M90" i="1"/>
  <c r="K90" i="1"/>
  <c r="K86" i="1" s="1"/>
  <c r="K33" i="1" s="1"/>
  <c r="J90" i="1"/>
  <c r="J86" i="1" s="1"/>
  <c r="J33" i="1" s="1"/>
  <c r="H90" i="1"/>
  <c r="G90" i="1"/>
  <c r="G86" i="1" s="1"/>
  <c r="F90" i="1"/>
  <c r="F86" i="1" s="1"/>
  <c r="E90" i="1"/>
  <c r="E86" i="1" s="1"/>
  <c r="V89" i="1"/>
  <c r="W89" i="1" s="1"/>
  <c r="T89" i="1"/>
  <c r="U89" i="1" s="1"/>
  <c r="R89" i="1"/>
  <c r="S89" i="1" s="1"/>
  <c r="P89" i="1"/>
  <c r="Q89" i="1" s="1"/>
  <c r="I89" i="1"/>
  <c r="I87" i="1" s="1"/>
  <c r="D89" i="1"/>
  <c r="D87" i="1" s="1"/>
  <c r="M86" i="1"/>
  <c r="M33" i="1" s="1"/>
  <c r="V87" i="1"/>
  <c r="W87" i="1" s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V60" i="1"/>
  <c r="W60" i="1" s="1"/>
  <c r="T60" i="1"/>
  <c r="U60" i="1" s="1"/>
  <c r="R60" i="1"/>
  <c r="S60" i="1" s="1"/>
  <c r="P60" i="1"/>
  <c r="Q60" i="1" s="1"/>
  <c r="I60" i="1"/>
  <c r="D60" i="1"/>
  <c r="V59" i="1"/>
  <c r="W59" i="1" s="1"/>
  <c r="T59" i="1"/>
  <c r="U59" i="1" s="1"/>
  <c r="R59" i="1"/>
  <c r="S59" i="1" s="1"/>
  <c r="P59" i="1"/>
  <c r="Q59" i="1" s="1"/>
  <c r="I59" i="1"/>
  <c r="D59" i="1"/>
  <c r="V58" i="1"/>
  <c r="W58" i="1" s="1"/>
  <c r="T58" i="1"/>
  <c r="U58" i="1" s="1"/>
  <c r="R58" i="1"/>
  <c r="S58" i="1" s="1"/>
  <c r="P58" i="1"/>
  <c r="Q58" i="1" s="1"/>
  <c r="I58" i="1"/>
  <c r="D58" i="1"/>
  <c r="V57" i="1"/>
  <c r="W57" i="1" s="1"/>
  <c r="T57" i="1"/>
  <c r="U57" i="1" s="1"/>
  <c r="R57" i="1"/>
  <c r="S57" i="1" s="1"/>
  <c r="P57" i="1"/>
  <c r="Q57" i="1" s="1"/>
  <c r="I57" i="1"/>
  <c r="D57" i="1"/>
  <c r="V56" i="1"/>
  <c r="W56" i="1" s="1"/>
  <c r="T56" i="1"/>
  <c r="U56" i="1" s="1"/>
  <c r="R56" i="1"/>
  <c r="S56" i="1" s="1"/>
  <c r="P56" i="1"/>
  <c r="Q56" i="1" s="1"/>
  <c r="I56" i="1"/>
  <c r="D56" i="1"/>
  <c r="V55" i="1"/>
  <c r="W55" i="1" s="1"/>
  <c r="T55" i="1"/>
  <c r="U55" i="1" s="1"/>
  <c r="R55" i="1"/>
  <c r="S55" i="1" s="1"/>
  <c r="P55" i="1"/>
  <c r="Q55" i="1" s="1"/>
  <c r="I55" i="1"/>
  <c r="D55" i="1"/>
  <c r="V54" i="1"/>
  <c r="W54" i="1" s="1"/>
  <c r="T54" i="1"/>
  <c r="U54" i="1" s="1"/>
  <c r="R54" i="1"/>
  <c r="S54" i="1" s="1"/>
  <c r="P54" i="1"/>
  <c r="Q54" i="1" s="1"/>
  <c r="I54" i="1"/>
  <c r="D54" i="1"/>
  <c r="V53" i="1"/>
  <c r="W53" i="1" s="1"/>
  <c r="T53" i="1"/>
  <c r="U53" i="1" s="1"/>
  <c r="R53" i="1"/>
  <c r="S53" i="1" s="1"/>
  <c r="P53" i="1"/>
  <c r="Q53" i="1" s="1"/>
  <c r="I53" i="1"/>
  <c r="D53" i="1"/>
  <c r="V52" i="1"/>
  <c r="W52" i="1" s="1"/>
  <c r="T52" i="1"/>
  <c r="U52" i="1" s="1"/>
  <c r="R52" i="1"/>
  <c r="S52" i="1" s="1"/>
  <c r="P52" i="1"/>
  <c r="Q52" i="1" s="1"/>
  <c r="I52" i="1"/>
  <c r="D52" i="1"/>
  <c r="V51" i="1"/>
  <c r="W51" i="1" s="1"/>
  <c r="T51" i="1"/>
  <c r="U51" i="1" s="1"/>
  <c r="R51" i="1"/>
  <c r="S51" i="1" s="1"/>
  <c r="P51" i="1"/>
  <c r="Q51" i="1" s="1"/>
  <c r="I51" i="1"/>
  <c r="D51" i="1"/>
  <c r="V50" i="1"/>
  <c r="W50" i="1" s="1"/>
  <c r="T50" i="1"/>
  <c r="U50" i="1" s="1"/>
  <c r="R50" i="1"/>
  <c r="S50" i="1" s="1"/>
  <c r="P50" i="1"/>
  <c r="Q50" i="1" s="1"/>
  <c r="I50" i="1"/>
  <c r="D50" i="1"/>
  <c r="V49" i="1"/>
  <c r="W49" i="1" s="1"/>
  <c r="T49" i="1"/>
  <c r="U49" i="1" s="1"/>
  <c r="R49" i="1"/>
  <c r="S49" i="1" s="1"/>
  <c r="P49" i="1"/>
  <c r="Q49" i="1" s="1"/>
  <c r="I49" i="1"/>
  <c r="D49" i="1"/>
  <c r="H48" i="1"/>
  <c r="G48" i="1"/>
  <c r="T48" i="1" s="1"/>
  <c r="U48" i="1" s="1"/>
  <c r="F48" i="1"/>
  <c r="E48" i="1"/>
  <c r="I42" i="1"/>
  <c r="I41" i="1"/>
  <c r="I37" i="1"/>
  <c r="N37" i="1" s="1"/>
  <c r="O37" i="1" s="1"/>
  <c r="V36" i="1"/>
  <c r="W36" i="1" s="1"/>
  <c r="R36" i="1"/>
  <c r="S36" i="1" s="1"/>
  <c r="P36" i="1"/>
  <c r="Q36" i="1" s="1"/>
  <c r="I36" i="1"/>
  <c r="H34" i="1"/>
  <c r="F34" i="1"/>
  <c r="E34" i="1"/>
  <c r="I28" i="1"/>
  <c r="N28" i="1" s="1"/>
  <c r="O28" i="1" s="1"/>
  <c r="I27" i="1"/>
  <c r="M23" i="1"/>
  <c r="M22" i="1" s="1"/>
  <c r="V25" i="1"/>
  <c r="W25" i="1" s="1"/>
  <c r="T25" i="1"/>
  <c r="U25" i="1" s="1"/>
  <c r="R25" i="1"/>
  <c r="S25" i="1" s="1"/>
  <c r="P25" i="1"/>
  <c r="Q25" i="1" s="1"/>
  <c r="I25" i="1"/>
  <c r="D25" i="1"/>
  <c r="V24" i="1"/>
  <c r="W24" i="1" s="1"/>
  <c r="R24" i="1"/>
  <c r="S24" i="1" s="1"/>
  <c r="P24" i="1"/>
  <c r="Q24" i="1" s="1"/>
  <c r="T24" i="1"/>
  <c r="U24" i="1" s="1"/>
  <c r="D24" i="1"/>
  <c r="N27" i="1" l="1"/>
  <c r="I26" i="1"/>
  <c r="I35" i="1"/>
  <c r="F47" i="1"/>
  <c r="R47" i="1" s="1"/>
  <c r="S47" i="1" s="1"/>
  <c r="R48" i="1"/>
  <c r="S48" i="1" s="1"/>
  <c r="H47" i="1"/>
  <c r="V47" i="1" s="1"/>
  <c r="W47" i="1" s="1"/>
  <c r="V48" i="1"/>
  <c r="W48" i="1" s="1"/>
  <c r="E47" i="1"/>
  <c r="P47" i="1" s="1"/>
  <c r="Q47" i="1" s="1"/>
  <c r="P48" i="1"/>
  <c r="Q48" i="1" s="1"/>
  <c r="N122" i="1"/>
  <c r="O122" i="1" s="1"/>
  <c r="D86" i="1"/>
  <c r="D119" i="1"/>
  <c r="O27" i="1"/>
  <c r="I119" i="1"/>
  <c r="V93" i="1"/>
  <c r="W93" i="1" s="1"/>
  <c r="V119" i="1"/>
  <c r="W119" i="1" s="1"/>
  <c r="N123" i="1"/>
  <c r="O123" i="1" s="1"/>
  <c r="R86" i="1"/>
  <c r="S86" i="1" s="1"/>
  <c r="R34" i="1"/>
  <c r="S34" i="1" s="1"/>
  <c r="P87" i="1"/>
  <c r="Q87" i="1" s="1"/>
  <c r="P90" i="1"/>
  <c r="Q90" i="1" s="1"/>
  <c r="N91" i="1"/>
  <c r="O91" i="1" s="1"/>
  <c r="P86" i="1"/>
  <c r="Q86" i="1" s="1"/>
  <c r="I86" i="1"/>
  <c r="N25" i="1"/>
  <c r="O25" i="1" s="1"/>
  <c r="N90" i="1"/>
  <c r="O90" i="1" s="1"/>
  <c r="V90" i="1"/>
  <c r="W90" i="1" s="1"/>
  <c r="T90" i="1"/>
  <c r="U90" i="1" s="1"/>
  <c r="P35" i="1"/>
  <c r="Q35" i="1" s="1"/>
  <c r="N120" i="1"/>
  <c r="O120" i="1" s="1"/>
  <c r="V34" i="1"/>
  <c r="W34" i="1" s="1"/>
  <c r="H86" i="1"/>
  <c r="V86" i="1" s="1"/>
  <c r="W86" i="1" s="1"/>
  <c r="R87" i="1"/>
  <c r="S87" i="1" s="1"/>
  <c r="T87" i="1"/>
  <c r="U87" i="1" s="1"/>
  <c r="R90" i="1"/>
  <c r="S90" i="1" s="1"/>
  <c r="N121" i="1"/>
  <c r="O121" i="1" s="1"/>
  <c r="N60" i="1"/>
  <c r="O60" i="1" s="1"/>
  <c r="P93" i="1"/>
  <c r="Q93" i="1" s="1"/>
  <c r="R93" i="1"/>
  <c r="S93" i="1" s="1"/>
  <c r="P119" i="1"/>
  <c r="Q119" i="1" s="1"/>
  <c r="R119" i="1"/>
  <c r="S119" i="1" s="1"/>
  <c r="N59" i="1"/>
  <c r="O59" i="1" s="1"/>
  <c r="N89" i="1"/>
  <c r="O89" i="1" s="1"/>
  <c r="D48" i="1"/>
  <c r="D47" i="1" s="1"/>
  <c r="N51" i="1"/>
  <c r="O51" i="1" s="1"/>
  <c r="N55" i="1"/>
  <c r="O55" i="1" s="1"/>
  <c r="N56" i="1"/>
  <c r="O56" i="1" s="1"/>
  <c r="N87" i="1"/>
  <c r="O87" i="1" s="1"/>
  <c r="N52" i="1"/>
  <c r="O52" i="1" s="1"/>
  <c r="V35" i="1"/>
  <c r="W35" i="1" s="1"/>
  <c r="I34" i="1"/>
  <c r="F33" i="1"/>
  <c r="N50" i="1"/>
  <c r="O50" i="1" s="1"/>
  <c r="N54" i="1"/>
  <c r="O54" i="1" s="1"/>
  <c r="N58" i="1"/>
  <c r="O58" i="1" s="1"/>
  <c r="G47" i="1"/>
  <c r="T47" i="1" s="1"/>
  <c r="U47" i="1" s="1"/>
  <c r="N49" i="1"/>
  <c r="O49" i="1" s="1"/>
  <c r="I48" i="1"/>
  <c r="N53" i="1"/>
  <c r="O53" i="1" s="1"/>
  <c r="N57" i="1"/>
  <c r="O57" i="1" s="1"/>
  <c r="R35" i="1"/>
  <c r="S35" i="1" s="1"/>
  <c r="T119" i="1"/>
  <c r="U119" i="1" s="1"/>
  <c r="D93" i="1"/>
  <c r="E33" i="1" l="1"/>
  <c r="E26" i="1"/>
  <c r="E23" i="1" s="1"/>
  <c r="E22" i="1" s="1"/>
  <c r="E20" i="1" s="1"/>
  <c r="E21" i="1" s="1"/>
  <c r="F26" i="1"/>
  <c r="F23" i="1" s="1"/>
  <c r="F22" i="1" s="1"/>
  <c r="F20" i="1" s="1"/>
  <c r="N48" i="1"/>
  <c r="O48" i="1" s="1"/>
  <c r="N86" i="1"/>
  <c r="O86" i="1" s="1"/>
  <c r="N119" i="1"/>
  <c r="O119" i="1" s="1"/>
  <c r="H33" i="1"/>
  <c r="T86" i="1"/>
  <c r="U86" i="1" s="1"/>
  <c r="P34" i="1"/>
  <c r="Q34" i="1" s="1"/>
  <c r="N24" i="1"/>
  <c r="O24" i="1" s="1"/>
  <c r="I47" i="1"/>
  <c r="N47" i="1" s="1"/>
  <c r="O47" i="1" s="1"/>
  <c r="R33" i="1"/>
  <c r="S33" i="1" s="1"/>
  <c r="M20" i="1"/>
  <c r="M21" i="1" s="1"/>
  <c r="H26" i="1" l="1"/>
  <c r="K23" i="1"/>
  <c r="R26" i="1"/>
  <c r="S26" i="1" s="1"/>
  <c r="J23" i="1"/>
  <c r="P33" i="1"/>
  <c r="Q33" i="1" s="1"/>
  <c r="I33" i="1"/>
  <c r="F21" i="1"/>
  <c r="V33" i="1"/>
  <c r="W33" i="1" s="1"/>
  <c r="H23" i="1" l="1"/>
  <c r="V26" i="1"/>
  <c r="W26" i="1" s="1"/>
  <c r="J22" i="1"/>
  <c r="P23" i="1"/>
  <c r="Q23" i="1" s="1"/>
  <c r="P26" i="1"/>
  <c r="Q26" i="1" s="1"/>
  <c r="K22" i="1"/>
  <c r="R23" i="1"/>
  <c r="S23" i="1" s="1"/>
  <c r="H22" i="1" l="1"/>
  <c r="V23" i="1"/>
  <c r="W23" i="1" s="1"/>
  <c r="R22" i="1"/>
  <c r="S22" i="1" s="1"/>
  <c r="K20" i="1"/>
  <c r="P22" i="1"/>
  <c r="Q22" i="1" s="1"/>
  <c r="J20" i="1"/>
  <c r="T36" i="1"/>
  <c r="U36" i="1" s="1"/>
  <c r="G34" i="1"/>
  <c r="D36" i="1"/>
  <c r="D35" i="1" l="1"/>
  <c r="D34" i="1" s="1"/>
  <c r="V22" i="1"/>
  <c r="W22" i="1" s="1"/>
  <c r="H20" i="1"/>
  <c r="J21" i="1"/>
  <c r="P21" i="1" s="1"/>
  <c r="Q21" i="1" s="1"/>
  <c r="P20" i="1"/>
  <c r="Q20" i="1" s="1"/>
  <c r="K21" i="1"/>
  <c r="R21" i="1" s="1"/>
  <c r="S21" i="1" s="1"/>
  <c r="R20" i="1"/>
  <c r="S20" i="1" s="1"/>
  <c r="G33" i="1"/>
  <c r="T34" i="1"/>
  <c r="U34" i="1" s="1"/>
  <c r="T35" i="1"/>
  <c r="U35" i="1" s="1"/>
  <c r="N36" i="1"/>
  <c r="O36" i="1" s="1"/>
  <c r="N35" i="1" l="1"/>
  <c r="O35" i="1" s="1"/>
  <c r="H21" i="1"/>
  <c r="V21" i="1" s="1"/>
  <c r="W21" i="1" s="1"/>
  <c r="V20" i="1"/>
  <c r="W20" i="1" s="1"/>
  <c r="T33" i="1"/>
  <c r="U33" i="1" s="1"/>
  <c r="G26" i="1"/>
  <c r="G23" i="1" s="1"/>
  <c r="G22" i="1" s="1"/>
  <c r="G20" i="1" s="1"/>
  <c r="N34" i="1"/>
  <c r="O34" i="1" s="1"/>
  <c r="D33" i="1"/>
  <c r="D26" i="1" l="1"/>
  <c r="D23" i="1" s="1"/>
  <c r="D22" i="1" s="1"/>
  <c r="D20" i="1" s="1"/>
  <c r="N33" i="1"/>
  <c r="O33" i="1" s="1"/>
  <c r="G21" i="1"/>
  <c r="D21" i="1" l="1"/>
  <c r="I113" i="1" l="1"/>
  <c r="I101" i="1"/>
  <c r="N101" i="1" s="1"/>
  <c r="O101" i="1" s="1"/>
  <c r="T101" i="1"/>
  <c r="U101" i="1" s="1"/>
  <c r="T94" i="1"/>
  <c r="U94" i="1" s="1"/>
  <c r="I107" i="1"/>
  <c r="I115" i="1"/>
  <c r="I102" i="1"/>
  <c r="N102" i="1" s="1"/>
  <c r="O102" i="1" s="1"/>
  <c r="T102" i="1"/>
  <c r="U102" i="1" s="1"/>
  <c r="T97" i="1"/>
  <c r="U97" i="1" s="1"/>
  <c r="I111" i="1"/>
  <c r="I100" i="1"/>
  <c r="N100" i="1"/>
  <c r="O100" i="1" s="1"/>
  <c r="T100" i="1"/>
  <c r="U100" i="1" s="1"/>
  <c r="I108" i="1"/>
  <c r="I114" i="1"/>
  <c r="I97" i="1"/>
  <c r="N97" i="1" s="1"/>
  <c r="O97" i="1" s="1"/>
  <c r="I99" i="1"/>
  <c r="N99" i="1" s="1"/>
  <c r="O99" i="1" s="1"/>
  <c r="T99" i="1"/>
  <c r="U99" i="1" s="1"/>
  <c r="I109" i="1"/>
  <c r="T95" i="1"/>
  <c r="U95" i="1" s="1"/>
  <c r="I96" i="1"/>
  <c r="N96" i="1" s="1"/>
  <c r="O96" i="1" s="1"/>
  <c r="T96" i="1"/>
  <c r="U96" i="1" s="1"/>
  <c r="I112" i="1"/>
  <c r="I110" i="1"/>
  <c r="I95" i="1"/>
  <c r="N95" i="1" s="1"/>
  <c r="O95" i="1" s="1"/>
  <c r="I94" i="1"/>
  <c r="N94" i="1" s="1"/>
  <c r="O94" i="1" s="1"/>
  <c r="T93" i="1" l="1"/>
  <c r="U93" i="1" s="1"/>
  <c r="I93" i="1"/>
  <c r="T26" i="1" l="1"/>
  <c r="U26" i="1" s="1"/>
  <c r="L23" i="1"/>
  <c r="N93" i="1"/>
  <c r="O93" i="1" s="1"/>
  <c r="I23" i="1"/>
  <c r="L22" i="1" l="1"/>
  <c r="T23" i="1"/>
  <c r="U23" i="1" s="1"/>
  <c r="I22" i="1"/>
  <c r="N23" i="1"/>
  <c r="O23" i="1" s="1"/>
  <c r="T22" i="1" l="1"/>
  <c r="U22" i="1" s="1"/>
  <c r="L20" i="1"/>
  <c r="O26" i="1"/>
  <c r="N26" i="1"/>
  <c r="N22" i="1"/>
  <c r="O22" i="1" s="1"/>
  <c r="I20" i="1"/>
  <c r="L21" i="1" l="1"/>
  <c r="T21" i="1" s="1"/>
  <c r="U21" i="1" s="1"/>
  <c r="T20" i="1"/>
  <c r="U20" i="1" s="1"/>
  <c r="I21" i="1"/>
  <c r="N21" i="1" s="1"/>
  <c r="O21" i="1" s="1"/>
  <c r="N20" i="1"/>
  <c r="O20" i="1" s="1"/>
</calcChain>
</file>

<file path=xl/sharedStrings.xml><?xml version="1.0" encoding="utf-8"?>
<sst xmlns="http://schemas.openxmlformats.org/spreadsheetml/2006/main" count="1294" uniqueCount="432">
  <si>
    <t>Приложение № 11</t>
  </si>
  <si>
    <t>к приказу Минэнерго России
от 25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</si>
  <si>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</si>
  <si>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за </t>
  </si>
  <si>
    <t xml:space="preserve"> года</t>
  </si>
  <si>
    <t xml:space="preserve">Отчет о реализации инвестиционной программы </t>
  </si>
  <si>
    <t>Муниципального предприятия "Всеволожское предприятие электрических сетей"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</si>
  <si>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</si>
  <si>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</si>
  <si>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</si>
  <si>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</si>
  <si>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</si>
  <si>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</si>
  <si>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</si>
  <si>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</si>
  <si>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</si>
  <si>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</si>
  <si>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</si>
  <si>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</si>
  <si>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</si>
  <si>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
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</si>
  <si>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</si>
  <si>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</si>
  <si>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</si>
  <si>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
финансирования</t>
  </si>
  <si>
    <t>иных источников финансирования</t>
  </si>
  <si>
    <t>Общий фактический объем финансирования,
в том числе за счет:</t>
  </si>
  <si>
    <t>млн. рублей
(с НДС)</t>
  </si>
  <si>
    <t>%</t>
  </si>
  <si>
    <t>Всего, в том числе:</t>
  </si>
  <si>
    <t>нд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</si>
  <si>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</si>
  <si>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</si>
  <si>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</si>
  <si>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</si>
  <si>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</si>
  <si>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</si>
  <si>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</si>
  <si>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</si>
  <si>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</si>
  <si>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</si>
  <si>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</si>
  <si>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</si>
  <si>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</si>
  <si>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МКУ ЕСЗ ВР ЛО КОЦ  Нагорная 43 (Каток 19/Д-508 от 13.11.2019)</t>
  </si>
  <si>
    <t>J_2000033624</t>
  </si>
  <si>
    <t>1.1.1.3.2</t>
  </si>
  <si>
    <t>1.1.1.3.3</t>
  </si>
  <si>
    <t>1.1.1.3.4</t>
  </si>
  <si>
    <t>Мероприятия по технологическому присоединению ИП Иванов Э.Е. (Договор №ОД-22/Д-630 от 20.10.2022г.)</t>
  </si>
  <si>
    <t>N_2300033633</t>
  </si>
  <si>
    <t>1.1.1.3.5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</si>
  <si>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</si>
  <si>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</si>
  <si>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</si>
  <si>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</si>
  <si>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</si>
  <si>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</si>
  <si>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</si>
  <si>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</si>
  <si>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1.2.1.1.3</t>
  </si>
  <si>
    <t>1.2.1.1.4</t>
  </si>
  <si>
    <t>1.2.1.1.5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</si>
  <si>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</si>
  <si>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</si>
  <si>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</si>
  <si>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</si>
  <si>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</si>
  <si>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</si>
  <si>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</si>
  <si>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</si>
  <si>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</si>
  <si>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</si>
  <si>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</si>
  <si>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</si>
  <si>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</si>
  <si>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</si>
  <si>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</si>
  <si>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</si>
  <si>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</si>
  <si>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</si>
  <si>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</si>
  <si>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</si>
  <si>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</si>
  <si>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</si>
  <si>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</si>
  <si>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</si>
  <si>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</si>
  <si>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</si>
  <si>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</si>
  <si>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</si>
  <si>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</si>
  <si>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</si>
  <si>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</si>
  <si>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E_2300001216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</si>
  <si>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</si>
  <si>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</si>
  <si>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</si>
  <si>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</si>
  <si>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</si>
  <si>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Замена ПУ на основании ФЗ 522 по классу напряжения 0,4кВ</t>
  </si>
  <si>
    <t>М_2200000055</t>
  </si>
  <si>
    <t>Выполнение мероприятий по замене и установке ПУ в соответствии с ФЗ 522</t>
  </si>
  <si>
    <t xml:space="preserve">1.2.3.2 </t>
  </si>
  <si>
    <t>Установка приборов учета, класс напряжения 6 (10) кВ</t>
  </si>
  <si>
    <t>1.2.3.2.1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</si>
  <si>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</si>
  <si>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>J_2100000054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</si>
  <si>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</si>
  <si>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</si>
  <si>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</si>
  <si>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</si>
  <si>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</si>
  <si>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</si>
  <si>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</si>
  <si>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</si>
  <si>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</si>
  <si>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</si>
  <si>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</si>
  <si>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</si>
  <si>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</si>
  <si>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</si>
  <si>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</si>
  <si>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</si>
  <si>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</si>
  <si>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</si>
  <si>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</si>
  <si>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</si>
  <si>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</si>
  <si>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</si>
  <si>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</si>
  <si>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</si>
  <si>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</si>
  <si>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</si>
  <si>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</si>
  <si>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</si>
  <si>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</si>
  <si>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Автогидроподъемник</t>
  </si>
  <si>
    <t>J_2100000436</t>
  </si>
  <si>
    <t>договор лизинга от 16.05.23г. №ЛД-78-3307/23</t>
  </si>
  <si>
    <t>1.6.2</t>
  </si>
  <si>
    <t>1.6.3</t>
  </si>
  <si>
    <t>1.6.4</t>
  </si>
  <si>
    <t>Покупка электроинструмента и вспомогательных материалов для выполнения ИПР</t>
  </si>
  <si>
    <t>J_2000000455</t>
  </si>
  <si>
    <t>Производственная необходимость</t>
  </si>
  <si>
    <t>1.6.5</t>
  </si>
  <si>
    <t>Автомобиль УАЗ</t>
  </si>
  <si>
    <t>J_2200000437</t>
  </si>
  <si>
    <t>договор лизинга от 27.10.23г. №47055-СБП-23-АМ-Л</t>
  </si>
  <si>
    <t>1.6.6</t>
  </si>
  <si>
    <t>Производственная необходимость. СЗ С-175 от 01.03.2024</t>
  </si>
  <si>
    <t>1.6.7</t>
  </si>
  <si>
    <t>J_2000000433</t>
  </si>
  <si>
    <t>1.6.8</t>
  </si>
  <si>
    <t>J_2100000435</t>
  </si>
  <si>
    <t>1.6.9</t>
  </si>
  <si>
    <t>J_2300000440</t>
  </si>
  <si>
    <t>1.6.10</t>
  </si>
  <si>
    <t>J_2400000442</t>
  </si>
  <si>
    <t>1.6.11</t>
  </si>
  <si>
    <t>О_2400000459</t>
  </si>
  <si>
    <t>E_2000001111</t>
  </si>
  <si>
    <t>Реконструкция ВЛ-0,4кВ ТП-113 Ф.1,   L~250м  ул.Тургенева, г. Всеволожск.</t>
  </si>
  <si>
    <t>J_2300001274</t>
  </si>
  <si>
    <t xml:space="preserve">Реконструкция КЛ-10 кВ ф. 525-112, ПС-525 –РП-3, L-4520 м., г. Всеволожск.
</t>
  </si>
  <si>
    <t>ЭO_2400001329</t>
  </si>
  <si>
    <t>Реконструкция 2ВЛ-0,4 кВ от ТП-48    L1~700 м,   L2~700 м,   ул. Лесгафта, пос. Токсово</t>
  </si>
  <si>
    <t>J_2400012105</t>
  </si>
  <si>
    <t>E_2300002324</t>
  </si>
  <si>
    <t>СЗ №с/178 от 04.03.24</t>
  </si>
  <si>
    <t xml:space="preserve">Установка приборов технического учета и устройств сбора и передачи данных по уровню напряжения 0,4 кВ в в ТП/РТП </t>
  </si>
  <si>
    <t>М_2200000056</t>
  </si>
  <si>
    <t>1.2.3.1.2</t>
  </si>
  <si>
    <t>Мероприятия по технологическому присоединению ООО "Развитие-Д" (Договор №ОД-22/Д-781 от 10.02.2023г.)</t>
  </si>
  <si>
    <t>N_2300033635</t>
  </si>
  <si>
    <t>Реконструкция  ячеек 10кВ в РП-1, г.Всеволожск</t>
  </si>
  <si>
    <t>J_2000001513</t>
  </si>
  <si>
    <t xml:space="preserve"> Реконструкция ВЛ-0.4кВ, ТП-117, ф.  L~300м; ул. Плоткина,г. Всеволожск,</t>
  </si>
  <si>
    <t>J_2100001245</t>
  </si>
  <si>
    <t>Реконструкция 3ВЛ-0,4 кВ от ТП-234  L1~500 м, L2~500 м, L3~300 м, ул. Озерная, ул. Речная, пос. Токсово.</t>
  </si>
  <si>
    <t>J_2200012103</t>
  </si>
  <si>
    <t>Реконструкция ВЛ-0,4 кВ фид. 2 от ТП-307, L= 469 м., ул. Пляжная, п. Токсово. (Кулешов Д.А. 21/З-163 от 09.04.2021г.)</t>
  </si>
  <si>
    <t>N_2300012112</t>
  </si>
  <si>
    <t xml:space="preserve">Строительство  ВЛ-0,4 кВ от ТП-24  L1~750 м,  L2~ 140 м, ул. Жилгородок,   д. Агалатово </t>
  </si>
  <si>
    <t>J_2100000229</t>
  </si>
  <si>
    <t xml:space="preserve">Строительство ТП-630/10/0,4 с трансформатором 630 кВА, ВЛЗ-10 кВ от фид. 601-08,  L-150 м.,  д. Аудио, СНТ «Аудио»»(СНТ «Аудио» № ОД-22/Д-585 от 27.03.2023г.)
</t>
  </si>
  <si>
    <t>N_2300033634</t>
  </si>
  <si>
    <t>Строительство ТП 10/0,4, с трансформатором ТМГ 160 кВА; 2КЛ-10 кВ L-2х40 м.; КЛ-0,4 кВ L-100 м., Дорога Жизни, д. 4, г. Всеволожск» (ООО «Дорога Жизни»  22/З-779 от  29.12.22 г.)</t>
  </si>
  <si>
    <t>N_2300032617</t>
  </si>
  <si>
    <t>Автомобиль</t>
  </si>
  <si>
    <t>О_2400000461</t>
  </si>
  <si>
    <t>Распоряжением Комитета по ТЭК №Р-96/2024 от 28.11.2024г.</t>
  </si>
  <si>
    <t>Реконструкция ВЛ-0,4кВ ТП-16 Ф.3, L~650 м, ул. Парковая, г.Всеволожск</t>
  </si>
  <si>
    <t>Реконструкция ВЛ-0,4 кВ от ТП-126  оп.1 до оп.13, ф.2, L=625м, пр.Охтинский, г.Всеволожск</t>
  </si>
  <si>
    <t>O_2400012115</t>
  </si>
  <si>
    <t>Реконструкция ВЛ-0,4 кВ ТП-319 фид. 5, L=175 м., ул. Санаторная, г.п. Токсово.(Амелина И.О. № ОД-23/Д-346 от 27.07.2023 г.)</t>
  </si>
  <si>
    <t>О_2410031272</t>
  </si>
  <si>
    <t>Строительство КЛ-0,4 кВ от ТП-249 , L-290 м., пр. Торговый, уч. 78, г. Всеволожск» (ИП Суакисян Р.М., Грещук М.Н.  23/Д-548 от 09.11.23 г.)</t>
  </si>
  <si>
    <t>N_2300032422</t>
  </si>
  <si>
    <t xml:space="preserve">Строительство ВЛИ-0,4 кВ. Установка КК. ТП-224 Ленинградское шоссе, уч.№1, г.п. Токсово  (ИП Жарова Е.В. ОД-№24/Д-212 от 07.06.24 г.)
</t>
  </si>
  <si>
    <t>О_2420032633</t>
  </si>
  <si>
    <t>Мероприятия по технологическому присоединению ООО «Татнефть-АЗС-Северо-Запад» (Договор №ОД-22/Д-559 от 06.09.2022г.)</t>
  </si>
  <si>
    <t>N_2300032620</t>
  </si>
  <si>
    <t xml:space="preserve"> СЗ №С/85 от 05.02.2024</t>
  </si>
  <si>
    <t>СЗ № С/1053 от 23.11.2023 Мероприятия по технологическому присоединению  (ИП Сукиасян Р.М., Грещук М.Н. ОД-23/Д-548 от 09.11.23 г.)</t>
  </si>
  <si>
    <t>С/З №С/789 от 25.10.24 Мероприятия по технологическому присоединению (ИП Жарова Е.В. ОД-№24/Д-212 от 07.06.24 г.)</t>
  </si>
  <si>
    <t>Мероприятия по технологическому присоединению ООО "УПТК-65" (ОД-23/Д-484 от 30.01.2024)</t>
  </si>
  <si>
    <t>О_2500033637</t>
  </si>
  <si>
    <t>Мероприятия по технологическому присоединению ГБУЗ ЛО "Токсовская МБ" (ОД-24/Д-279 от 05.09.2024)</t>
  </si>
  <si>
    <t>О_2400033638</t>
  </si>
  <si>
    <t>СЗ С/339 от 25.04.2023 Выполнение обязательств по договору на технологическое присоединение с заявителем  (Договор №ОД-22/Д-781 от 10.02.2023г.) В связи с поданной заявкой на дополнительное соглашение, с целью изменения мощности и сроков реализации, реализация объекта перенесена на 2025 год./ Проект находится на согласовании в Комитете по ТЭК.</t>
  </si>
  <si>
    <t>Выполнение обязательств по договору на технологическое присоединение с заявителем ООО "УПТК-65" (ОД-23/Д-484 от 30.01.2024)</t>
  </si>
  <si>
    <t>Выполнение обязательств по договору на технологическое присоединение с заявителем (Договор №ОД-19/Д-466 от 02.12.2019г.)// Оптимазация технических решений в свяизи со строительством объектов электросетевого хозяйства за предыдущие 5 лет позволила осуществить технологическое присоединение на меньшую сумму.// Титул выполнен  в  2024г, завершение финансировния в 2025г / Проект находится на согласовании в Комитете по ТЭК.</t>
  </si>
  <si>
    <t>СЗ С/1165-1 от 12.12.2022 Выполнение обязательств по договору на технологическое присоединение с заявителем(Договор №ОД-22/Д-630 от 20.10.2022г.)Титул выполнен в полном объеме в  2024г, остаток финансирования</t>
  </si>
  <si>
    <t>СЗ С/744 от 14.10.2024 Выполнение обязательств по договору на технологическое присоединение с заявителем  (Договор №ОД-24/Д-279 от 05.09.2024г.)</t>
  </si>
  <si>
    <t>Строительство  КТП-400/10/0,4кВ с трансформатором 250кВА, взамен ТП-85, ул.Сергиевская, г. Всеволожск</t>
  </si>
  <si>
    <t>E_2300000158</t>
  </si>
  <si>
    <t>Реконструкция ТП-210. Замена существующего тр.ТМГ-250/10/0,4 на ТМГ- 400/10/0,4 кВ. ул. Привокзальная,  г.п. Токсово. (Хромов А.Ю. 21/Д-633 от 26.11.2021 г.)»</t>
  </si>
  <si>
    <t>М_2200031501</t>
  </si>
  <si>
    <t>Реконструкция ТП-234. Замена существующего трансформатора ТМГ-250/10/0,4 на ТМГ-400/10/0,4 кВ г.п. Токсово. (Епихина Р.В. № 22/Д-431 от 11.07.2022 г.)</t>
  </si>
  <si>
    <t>P_2510031506</t>
  </si>
  <si>
    <t>Реконструкция ТП-195. Замена существующего трансформатора ТМГ-250/10/0,4 на ТМГ-400/10/0,4 кВ г. Всеволожск. ( ООО "Парадиз" ОД-№ 24/Д-067 от 18.05.2024 г.)</t>
  </si>
  <si>
    <t>Р_2510032509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</si>
  <si>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2025г.(АОТС от 26.01.24)//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</si>
  <si>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2025-2029гг.(АОТС 07.02.24)/ перенос на 2026г/ Проект находится на согласовании в Комитете по ТЭК.</t>
  </si>
  <si>
    <t>СЗ С/658 от 08.07.2022 (Хромов А.Ю. 21/Д-633 от 26.11.2021)</t>
  </si>
  <si>
    <t>СЗ № С/933 от 24.10.2023 Мероприятия по технологическому присоединению (Титова А.А. № 23/Д-146 от 03.04.2023г.)</t>
  </si>
  <si>
    <t>СЗ № С/67  от 30.01.25 Мероприятия по технологическому присоединению ( ООО "Парадиз "ОД-№ 24/Д-067 от 18.05.2024 г.)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</si>
  <si>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</si>
  <si>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</si>
  <si>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</si>
  <si>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Техническое перевооружение устройств  РЗА в КРУН-37 г.п. Рахья</t>
  </si>
  <si>
    <t>O_2500001527</t>
  </si>
  <si>
    <t>АОТС от 26.01.24</t>
  </si>
  <si>
    <t>Реконструкция ВЛ-10кВ,фид.601-06 на участке ТП-29-ТП-438-ТП-435,L- 900 м., СИП-3 1х95,пос.Токсово</t>
  </si>
  <si>
    <t>г. Всеволожск, реконструкция ВЛ-6 кВ ф. 640-02 от оп. 1 до оп. № 24 L=1800 м</t>
  </si>
  <si>
    <t xml:space="preserve"> I_2000001115 </t>
  </si>
  <si>
    <t>Реконструкция ВЛ-0,4 кВ  ТП-267 фид. 5 L-160 м., ул.Сергиевская, г. Всеволожск</t>
  </si>
  <si>
    <t>J_2000001269</t>
  </si>
  <si>
    <t>«Мероприятия по технологическому присоединению _КЛ-0,4 от ТП-12,L=0,34_ИП Садиков О.М. Заводская 28 (ОД-19/Д-711 от 13.03.2020)</t>
  </si>
  <si>
    <t>J_2000000146</t>
  </si>
  <si>
    <t>Реконструкция ВЛ-0,4кВ  ТП-123 Ф.17,   L~1355м., ул.Дружбы, ул. Окружная,   г. Всеволожск.</t>
  </si>
  <si>
    <t>J_2200001297</t>
  </si>
  <si>
    <t>Реконструкция КЛ-10 кВ ф.525-103 ТП-31 -- ТП-172 ,L~600 м, г.Всеволожск.</t>
  </si>
  <si>
    <t>J_2200001322</t>
  </si>
  <si>
    <r>
      <t>Реконструкция ВЛ-10кВ, ф.325-16  от оп.113 до оп.118   L</t>
    </r>
    <r>
      <rPr>
        <sz val="12"/>
        <color indexed="8"/>
        <rFont val="Times New Roman"/>
        <family val="1"/>
        <charset val="204"/>
      </rPr>
      <t>~190м., г.п.Рахья</t>
    </r>
  </si>
  <si>
    <t>J_2300001125</t>
  </si>
  <si>
    <t>Реконструкция  ВЛ-0,4 кВ ф. 8 от ТП-41, L~230 м ул. Гладкинская четная,  п. Рахья</t>
  </si>
  <si>
    <t>J_2300001261</t>
  </si>
  <si>
    <t>Реконструкция ВЛ-0,4кВ  ТП-147 Ф.2, L-280 м. г. Всеволожск.</t>
  </si>
  <si>
    <t>J_2300001289</t>
  </si>
  <si>
    <t>Реконструкция ВЛ-0,4кВ ТП-147 Ф.4 ,  L-450 м г. Всеволожск.</t>
  </si>
  <si>
    <t>J_2300001290</t>
  </si>
  <si>
    <t>пос.Токсово, реконструкция ВЛ-0,4кВ от ПП-4 по ул.Инженерная, L=400 м,СИП-2 3х95+1х95</t>
  </si>
  <si>
    <t>г.Всеволожск, КЛ-10кВ ф. 525-209,  3х185(240) на участке от РУ-10кВ ПС-525 –ТП-327-РП-3, L≈4,520км</t>
  </si>
  <si>
    <t>I_0000000136</t>
  </si>
  <si>
    <t>ЭJ_2300001270</t>
  </si>
  <si>
    <t>Реконструкция ВЛ-0,4 кВ РП-13 фид. 5, L=288 м., ул.Преображенского,д.34, г.Всеволожск(СергеевВ.Н. № ОД-23/Д-516 от 30.11.2023 г.)</t>
  </si>
  <si>
    <t>P_2510031274</t>
  </si>
  <si>
    <t>Реконструкция ВЛ-0,4 кВ ТП-43 фид. 1, L=210 м., ул.Лыжная. г.п.Токсово((Кравцова В.В. № ОД-23/Д-359 от 15.08.2023 г.)</t>
  </si>
  <si>
    <t>P_2510031276</t>
  </si>
  <si>
    <t>Реконструкция ВЛ-0,4 кВ ТП-195, L=100 м., ул.Пушкинская, г. Всеволожск ( ООО "Парадиз" ОД-№ 24/Д-067 от 18.05.2024 г.)</t>
  </si>
  <si>
    <t>Р_2510032235</t>
  </si>
  <si>
    <t>Реконструкция ВЛ-0,4 кВ ТП-54, ф.6, L=220 м., ул. 1-я линия, г.Всеволожск (Новикова Н.Н. № 23/Д-461 от 25.09.2023г.)</t>
  </si>
  <si>
    <t>P_2510031278</t>
  </si>
  <si>
    <t>Реконструкция ВЛ-0,4 кВ ТП-210 фид. 1,  L=40 м., установка кабельного киоска, ул.Привокзальная, г.п.Токсово ( ИП Афанасьев В.В., ИП Муравьев А.А. ОД-№ 23/Д-117 от 11.04.2023 г.)</t>
  </si>
  <si>
    <t>Р_2510032236</t>
  </si>
  <si>
    <t xml:space="preserve">Реконструкция КЛ-0,4 кВ фид. 9 от ТП-321, L=26 м., установка  кабельного киоска, ул.Советов, г.п. Токсово  ( ИП Черных С.Б. ОД-№ 24/Д-141 от 06.05.2024 г.)
</t>
  </si>
  <si>
    <t>Р_2510032637</t>
  </si>
  <si>
    <t>В связи с отсутствием тарифных источников, строительство титула перенесено на 2025г. (ДВ от 05.02.2024)/ заключен договор с подрядной организацией, завершение строительства запланировано на 2025г/ Проект находится на согласовании в Комитете по ТЭК.</t>
  </si>
  <si>
    <t>В связи с отсутствием тарифных источников (Замечания ЛенРТК КТ-3-1979/2022 от 13.05.22) титул перенесен на 2025г. (АОТС от 18.04.24) Перенос в 2027г./ Проект находится на согласовании в Комитете по ТЭК.</t>
  </si>
  <si>
    <t>В связи с отсутствием тарифных источников, строительство титула перенесено на 2025г. (АОТС от 29.01.2024)/ перенос на 2026г/ Проект находится на согласовании в Комитете по ТЭК.</t>
  </si>
  <si>
    <t>(Договор №ОД-19/Д-711 от 13.03.2020г.) Садиков// Выполнены только ПИР, СМР были заплинирован на 2021г.Заключен договор подряда, невыполнение со стороны подрядчика./В связи с исполнением АО в 2023г по внеплановым работам, связанными с технологическим присоединением, титул перенесен на 2027г./ Проект находится на согласовании в Комитете по ТЭК.</t>
  </si>
  <si>
    <t>В связи с исполнением АО в 2023г по внеплановым работам, связанными с технологическим присоединением, титул перенесен в ИПР 2025г.(АОТС 26.01.2024)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</si>
  <si>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07.02.2024) / перенос на 2028г/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</si>
  <si>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 (АОТС от 28.03.24)/ перенос на 2026г/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</si>
  <si>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</si>
  <si>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26.01.24)/ перенос на 2026/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</si>
  <si>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ПИРы планируются в 2024г, СМР в 2025г (АОТС от 26.01.2024)/ перенос на 2026г/ Проект находится на согласовании в Комитете по ТЭК.</t>
  </si>
  <si>
    <t>В связи с уточнением договоров ТП титул перенесен, ПИРы планируются в 2024г, СМР в 2025г/ Титул выполнен в полном объеме в 2024г.</t>
  </si>
  <si>
    <t>Заключен договор с подрядчиком на ПИР  16.05.18г. ПИР согласован СМР переносится в ИПР 2025-2029гг. из-за уточнения количества заключенных договоров на тех. прис. (АОТС 07.02.24) /в 2024г. выполнен 1 этап работ, запланированный на 2025г / в 2025г завершение финансирования 1 этапа/ Проект находится на согласовании в Комитете по ТЭК.</t>
  </si>
  <si>
    <t>Заключен договор подряда в 2023 г, ПИР согласован, СМР планируется в 2024 г.СМР не выполнен по причине невозможности отключить потребителей (частные дома) в условиях низких температур./ В связи с нарушением сроков подрядной организацией, выполнение титула перенесено на 2025 год. / Проект находится на согласовании в Комитете по ТЭК.</t>
  </si>
  <si>
    <t>СЗ № С/838 от 02.10.2023 Мероприятия по технологическому присоединению (Кулешов Д.А. 21/З-163 от 09.04.2021г.)   взамен J_1900000243  /Титул введен в 2024г, остаток финансирования запланирован на 2025г. / Проект находится на согласовании в Комитете по ТЭК.</t>
  </si>
  <si>
    <t>Заключен договор подряда в 2023 г, ПИР согласован, СМР планируется в 2024 г.СМР не выполнен по причине невозможности отключить потребителей (частные дома) в условиях низких температур. (АОТС от 10.02.2023) /Титул введен в 2024г, остаток финансирования запланирован на 2025г. / Проект находится на согласовании в Комитете по ТЭК.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</si>
  <si>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2027г.(АОТС 26.01.2024)/титул начат в 2024г в связи с обращением заявителя на тех.присоединение ( Виноградова С.Г. 24/Д-012 от 02.02.24г.), следующий этап запланирован на 2027год. / Проект находится на согласовании в Комитете по ТЭК.</t>
  </si>
  <si>
    <t>В связи с уточнением договоров ТП титул перенесен на 2024г.(АОТС от 26.01.24) / завершение титула планируется в 2025г. / Проект находится на согласовании в Комитете по ТЭК.</t>
  </si>
  <si>
    <t>Строительство совместно с титулом I_0000000136, завершение финансирования в 2025г.. / Проект находится на согласовании в Комитете по ТЭК.</t>
  </si>
  <si>
    <t>СЗ № С/910 от 03.12.2024 Мероприятия по технологическому присоединению  (Амелина И.О. № 23/Д-346 от 27.07.2023г.). / Проект находится на согласовании в Комитете по ТЭК.</t>
  </si>
  <si>
    <t>СЗ № С/1000 от 28.12.2024 Мероприятия по технологическому присоединению (СергеевВ.Н. № ОД-23/Д-516 от 30.11.2023 г.). / Проект находится на согласовании в Комитете по ТЭК.</t>
  </si>
  <si>
    <t>СЗ № С/14-1 от 16.01.2025 Мероприятия по технологическому присоединению (Кравцова В.В. № ОД-23/Д-359 от 15.08.2023 г.). / Проект находится на согласовании в Комитете по ТЭК.</t>
  </si>
  <si>
    <t>СЗ №С/67 от 30.01.25 Мероприятия по технологическому присоединению  ( ООО "Парадиз" ОД-№ 24/Д-067 от 18.05.2024 г.). / Проект находится на согласовании в Комитете по ТЭК.</t>
  </si>
  <si>
    <t>СЗ № С/68 от30.01.2025 Мероприятия по технологическому присоединению  (Новикова Н.Н. № 23/Д-461 от 25.09.2023г.). / Проект находится на согласовании в Комитете по ТЭК.</t>
  </si>
  <si>
    <t>СЗ №С/227 от 14.03.25 Мероприятия по технологическому присоединению  ( ИП Афанасьев В.В., ИП Муравьев А.А. ОД-№ 23/Д-117 от 11.04.2023 г.). / Проект находится на согласовании в Комитете по ТЭК.</t>
  </si>
  <si>
    <t>С/З №С/158 от 24.02.25 Мероприятия по технологическому присоединению  ( ИП Черных С.Б. ОД-№ 24/Д-141 от 06.05.2024 г.). / Проект находится на согласовании в Комитете по ТЭК.</t>
  </si>
  <si>
    <t>Титул начат в 2024г.В связи с выполнением мероприятий по технологическому присоединению ( Иванова Н.С.  23/Д-500 от 26.10.23г). / Проект находится на согласовании в Комитете по ТЭК.</t>
  </si>
  <si>
    <t>г.Всеволожск,КЛ-10кВ от ТП-118 до ТП-120,АСБ-10 3х185, L≈0,3км</t>
  </si>
  <si>
    <t>E_2000002311</t>
  </si>
  <si>
    <t>г.Всеволожск, строительство КЛ-10кВ от ТП-118 до ТП-123, кабелем АСБ-10 3х185, L≈0,432км</t>
  </si>
  <si>
    <t>E_2000002312</t>
  </si>
  <si>
    <t>пос. Токсово, КЛ-10 к от ТП-431 до ТП-324, фид. 601-08 ,L=600м, АСБ-10-185</t>
  </si>
  <si>
    <t>E_2000000236</t>
  </si>
  <si>
    <t>Строительство ВЛИ-0,4 кВ фид. 6 от ТП-54 проводом СИП-2 4х95 общей длиной 250 м., г. Всеволожск, ул. 1-я линия</t>
  </si>
  <si>
    <t>К_2000002212</t>
  </si>
  <si>
    <t xml:space="preserve">Строительство КЛ-10 кВ ф.525-107  взамен ВЛ-10 кВ от ТП-44 до ТП-84, L~700 м, ул. Бибиковская,  г.Всеволожск, </t>
  </si>
  <si>
    <t>J_2100002346</t>
  </si>
  <si>
    <t>Строительство КЛ-10 кВ ф.525-215     L~910 м  г. Всеволожск</t>
  </si>
  <si>
    <t>J_2100002350</t>
  </si>
  <si>
    <t xml:space="preserve"> Строительство КЛ-10кВ фид.601-06 на участке сети ТП-435→ТП-436→ТП-425,  L=2000 м,  пос.Токсово </t>
  </si>
  <si>
    <t>Строительство ВЛИ-0,4 кВ  от ТП-220, L=310 м., кабельного киоска,  ул. Советов, д. 58-А,  г.п. Токсово. (ИП Славов М.М. 23/Д-204 от 17.05.2023г.)</t>
  </si>
  <si>
    <t>O_2400032230</t>
  </si>
  <si>
    <t>Строительство ВЛ-0,4 кВ ТП-234, L=505 м., ул.Майская, д.16, п. Токсово (Епихина Р.В. № 22/Д-431 от 11.07.2022 г.)</t>
  </si>
  <si>
    <t>P_2520031277</t>
  </si>
  <si>
    <t>Строительство кабельного киоска от ТП-292, Всеволожский пр., г. Всеволожск (ООО «Александр» №23/Д-583 от 18.12.2023 г.)</t>
  </si>
  <si>
    <t>Р_2520032636</t>
  </si>
  <si>
    <t>Строительство ВЛИ-0,4 кВ ф.3 от ТП-234, L=61м., ул.Озерная , г.п. Токсово.(Цлаф М.Л. № 24/Д-238 от 24.06.2024 г.)</t>
  </si>
  <si>
    <t>P_2520031279</t>
  </si>
  <si>
    <t>Строительство ВЛИ-0,4 кВ  от ТП-269, L=260 м., ул. Слепухина, г.Всеволожск (Некрасова А.В.  24/Д-001 от 02.02.2024г.)</t>
  </si>
  <si>
    <t>Р_2520032237</t>
  </si>
  <si>
    <t xml:space="preserve">Строительство КЛ-0,4 кВ от ТП-183, L=15 м., кабельного киоска, пр. Октябрьский, г. Всеволожск. (ИП Исаенков В.В. 24/Д-578 от 19.12.24)
</t>
  </si>
  <si>
    <t>Р_2520032430</t>
  </si>
  <si>
    <t xml:space="preserve">Установка оборудования для подключения высоковольтного узла учета в ТП-107, ул. Пожвинская, г. Всеволожск (ООО «РосЭнергоСистемы» № ОД-22/Д-063 от 21.03.2022 г.)      </t>
  </si>
  <si>
    <t>Р_2510032638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</si>
  <si>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 перенос в 2027г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</si>
  <si>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28.03.24)/ перенос в 2027г</t>
  </si>
  <si>
    <t>В связи с отсутствием тарифных источников титул перенесен на 2025г.(АТО от 18.02.2022г.) / перенос на 2028г</t>
  </si>
  <si>
    <t>Производственная необходимость СЗ №С/498 от 30.06.2020/ В связи с исполнением АО в 2023г по внеплановым работам, связанными с технологическим присоединением, титул перенесен на 2025г. (АОТС от 28.03.24)</t>
  </si>
  <si>
    <t>В связи с отсутствием тарифных источников, строительство титула перенесено в  2023г. (АТО 28.02.2022)// Планируется актуализировать титул в связи с поступлением новых заявок, перенос титула на 2025г. Пиры планируются в 2024г/ перенос всех работ  в 2025г</t>
  </si>
  <si>
    <t>Техническое состояние линии в удовлетворительном состоянии.Отклонений от требований ПУЭ нет .В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 на 2025г.(АОТС от 26.01.2024)/ перенос на 2029 год</t>
  </si>
  <si>
    <t>Техническое состояние линии в удовлетворительном состоянии.Отклонений от требований ПУЭ нет. 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 (АОТС от 28.12.2023)/ перенос на 2029г</t>
  </si>
  <si>
    <t>В связи с отсутствием тарифных источников титул перенесен  в ИПР 2025-2029гг. /ПИРы запланированы на 2024г., внесен аванс, завершение титула планируется в 2026г</t>
  </si>
  <si>
    <t>СЗ С/546 от 28.06.23  Мероприятия по технологическому присоединению (ООО "Татнефть-АЗС-Северо-Запад" 22/Д-559 от 06.09.22)/ титул введен в 2024г, завершение финансирование запланировано в 2025г</t>
  </si>
  <si>
    <t>СЗ С/249 от 29.03.2023 Выполнение обязательств по договору на технологическое присоединение с заявителем (Договор №ОД-22/Д-585 от 27.03.2023г.)/ В связи с нарушением сроков подрядной организацией, выполнение титула перенесено на 2025 год.</t>
  </si>
  <si>
    <t>СЗ С/222 от 21.03.23  Мероприятия по технологическому присоединению (ООО «Дорога Жизни»  22/З-779 от  29.12.22 г.)/ В связи с нарушением сроков подрядной организацией, выполнение титула перенесено на 2025 год.</t>
  </si>
  <si>
    <t>СЗ с/132 от 16.02.2024(ИП Славов М.М. 23/Д-204 от 17.05.2023г.)</t>
  </si>
  <si>
    <t>СЗ № С/65 от30.01.2025 Мероприятия по технологическому присоединению  (Епихина Р.В. № 22/Д-431 от 11.07.2022 г.)</t>
  </si>
  <si>
    <t>С/З №С/66 от 30.01.25 Мероприятия по технологическому присоединению  ( ООО "Александр" ОД-№ 23/Д-583 от 18.12.2023 г.)</t>
  </si>
  <si>
    <t>СЗ № С/228 от 14.03.2025 Мероприятия по технологическому присоединению (Цлаф М.Л. № 24/Д-238 от 24.06.2024 г.)</t>
  </si>
  <si>
    <t>СЗ №С/229 от 14.03.25 Мероприятия по технологическому присоединению (Некрасова А.В.  24/Д-001 от 02.02.2024г.)</t>
  </si>
  <si>
    <t>С/З №С/230 от 14.03.25 мероприятия по технологическому присоединению (ИП Исаенков В.В. 24/Д-578 от 19.12.24)</t>
  </si>
  <si>
    <t>С/З №С/350 от 16.04.25 мероприятия по технологическому присоединению  ( ООО «РосЭнергоСистемы» 22/Д-063  от 21.03.2022г)</t>
  </si>
  <si>
    <t>автомобиль легковой ВАЗ (НИВА) 1шт</t>
  </si>
  <si>
    <t xml:space="preserve">Подъмник стреловой </t>
  </si>
  <si>
    <t>E_2000000419</t>
  </si>
  <si>
    <t>автомобиль легковой ВАЗ (НИВА) 1 шт</t>
  </si>
  <si>
    <t>J_2300000439</t>
  </si>
  <si>
    <t>автомобиль легковой ВАЗ (НИВА)1 шт</t>
  </si>
  <si>
    <t>прицепной измельчитель ТОРНАДО М350</t>
  </si>
  <si>
    <t>Договор лизинга №14957-СПб-24-АМ-Л от 24.05.24</t>
  </si>
  <si>
    <t>В связи с отсутствием оборотных средств и источников финансирования, титул перенесен  в ИПР 2025</t>
  </si>
  <si>
    <t>Договор лизинга №14958-СПб-24-АМ-Л от 24.05.24</t>
  </si>
  <si>
    <t>Договор лизинга  №14959-СПб-24-АМ-Л от 24.05.24</t>
  </si>
  <si>
    <t>Договор лизинга  №14960-СПб-24-АМ-Л от 24.05.24</t>
  </si>
  <si>
    <t>ЛД-78-3471-24 от 14.05.24</t>
  </si>
  <si>
    <t xml:space="preserve">Всего 2025 год </t>
  </si>
  <si>
    <t xml:space="preserve">Реконструкция ТП-170. Замена существующего трансформатора ТМГ-400/10/0,4 на ТМГ-630/10/0,4 кВ, пр. Козлова, г. Всеволожск. (ООО «Опека-групп» № ОД-№23/Д-232 от 02.06.2023 г.)
</t>
  </si>
  <si>
    <t>О_2400032508</t>
  </si>
  <si>
    <t>1.2.1.1.6</t>
  </si>
  <si>
    <t>СЗ № С/329  от 24.04.24 Мероприятия по технологическому присоединению (ООО Опека-групп 23/Д-232 от 02.06.23) ввод объекта планируется в 2025г</t>
  </si>
  <si>
    <t>полугодие</t>
  </si>
  <si>
    <t>Реконструкция РУ-10 кВ ТП-431, п. Токсово (МОУ «СОШ «ТЦО им. Петрова В.Я. № ОД-21/Д-059 от 12.04.2021г.)»</t>
  </si>
  <si>
    <t>L_2100001524</t>
  </si>
  <si>
    <t>Реконструкция ТП-220. Замена существующего трансформатора на ТМГ-400/10/0,4 кВ, ул. Первомайская, п. Токсово (Титова А.А. № 23/Д-146 от 03.04.2023г.)</t>
  </si>
  <si>
    <t>N_2300031505</t>
  </si>
  <si>
    <t>Реконструкция ТП-221. Замена существующего трансформатора ТМГ-400/10/0,4 на ТМГ-630/10/0,4 кВ г.п. Токсово (ИП Соловьева Ю.М. № 24/Д-210 от 24.06.2024 г.)</t>
  </si>
  <si>
    <t>Р_2510032510</t>
  </si>
  <si>
    <t>Мероприятия по технологическому присоединению МОУ «СОШ «ТЦО им. Петрова В.Я. № ОД-21/Д-059 от 12.04.2021г     // СЗ С/421 от 19.07.2021//Заключено ДС на продление договора ТП,  срок реализации СМР 2024 г/ В связи с нарушением сроков подрядной организацией, выполнение титула перенесено на 2025 год./Проект находится на согласовании в Комитете по ТЭК.</t>
  </si>
  <si>
    <t>СЗ № С/933 от 24.10.2023 Мероприятия по технологическому присоединению (Титова А.А. № 23/Д-146 от 03.04.2023г.)/Проект находится на согласовании в Комитете по ТЭК.</t>
  </si>
  <si>
    <t>С/З №С/413 от 25.04.25 мероприятия по технологическому присоединению (ИП Соловьева Ю.М.  24/Д-210 от 24.06.2024г.)/Проект находится на согласовании в Комитете по ТЭК.</t>
  </si>
  <si>
    <t>г. Всеволожск, реконструкция ВЛ-0,4 кВ ф. 2 от ТП-120 по ул. Обороны и пер. Теневому L=750м</t>
  </si>
  <si>
    <t xml:space="preserve"> I_2000001242</t>
  </si>
  <si>
    <t>Реконструкция ВЛ-0,4 кВ фид. 1 от ТП-309, от оп. № 11 до оп. № 11/1, L= 40 м., ул. Гагарина, д. 9, п. Токсово (Подорогин И.С. 21/Д-010 от 26.01.21)</t>
  </si>
  <si>
    <t>L_2100031211</t>
  </si>
  <si>
    <t>Реконструкция 3 ВЛ-0,4 кВ от ТП-15 ф. 2, 7, 14 с переключением на ТП-342, L=1546 м ,г. Всеволожск</t>
  </si>
  <si>
    <t>N_2300012113</t>
  </si>
  <si>
    <t>Реконструкция ВЛ-0,4 кВ ТП-221 фид. 3, L=45 м., ул. Советов, г.п. Токсово (ИП Соловьева Ю.М. № 24/Д-210 от 24.06.2024 г.)</t>
  </si>
  <si>
    <t>Р_2510032239</t>
  </si>
  <si>
    <t>Реконструкция ВЛ-0,4 кВ ТП-139 фид. 4, L=30 м., ул. Совхозная, г. Всеволожск (Коротких А.И., № 23/Д-648 от 29.01.2024 г.)</t>
  </si>
  <si>
    <t>P_2510031280</t>
  </si>
  <si>
    <t>Реконструкция ВЛ-0,4 кВ ТП-117 фид. 9, L=250 м., ул. Советская, г. Всеволожск (Фролова Д.Н., № 22/Д-049 от 18.02.2022 г.)</t>
  </si>
  <si>
    <t>P_2510031281</t>
  </si>
  <si>
    <t>Реконструкция ВЛ-0,4 кВ ТП-220 фид. 3, L=295 м., ул. Советов, уч.84, г.п.Токсово (Котенкова И.А., № 24/Д-383 от 16.09.2024 г.)</t>
  </si>
  <si>
    <t>P_2510031282</t>
  </si>
  <si>
    <t>Реконструкция ВЛ-0,4 кВ ТП-221 фид.2, L=63 м., пер.Новый,  г.п.Токсово (Бегеш С.В. № 24/Д-395 от 25.09.2024 г.)</t>
  </si>
  <si>
    <t>P_2510031283</t>
  </si>
  <si>
    <t>Реконструкция ВЛ-0,4 кВ ТП-301 фид.1, L=305 м., пер.Новый, уч.5, г.п.Токсово (Виноградова А.И., Хотулева С.В., Хотулев А.В. № 24/Д-251 от 08.07.2024 г.)</t>
  </si>
  <si>
    <t>P_2510031284</t>
  </si>
  <si>
    <t xml:space="preserve">пос.Рахья,ВЛ-0,4кВ от ТП-38 по ул.Комсомола,СИП-2 3х95+1х95, L=540м   </t>
  </si>
  <si>
    <t>E_0000001231</t>
  </si>
  <si>
    <t>В связи с отсутствием тарифных источников, СМР титула перенесено на 2023г.  (АТО от 30.04.2020г.) ПИР выполнен в полном объеме,  СМР не выполнен по причине невозможности отключить потребителей (частные дома) в условиях низких температур / В связи с нарушением сроков подрядной организацией, выполнение титула перенесено на 2025 год. /Проект находится на согласовании в Комитете по ТЭК.</t>
  </si>
  <si>
    <t>СЗ №С/320 от 15.06.21</t>
  </si>
  <si>
    <t xml:space="preserve"> СЗ №С/956 от 30.10.2023/ Проект находится на согласовании в Комитете по ТЭК.</t>
  </si>
  <si>
    <t>С/З №С/413 от 25.04.25 мероприятия по технологическому присоединению (ИП Соловьева Ю.М.  24/Д-210 от 24.06.2024г.)/ Проект находится на согласовании в Комитете по ТЭК.</t>
  </si>
  <si>
    <t>СЗ С/412 от 25.04.2025  Мероприятия по технологическому присоединению  (Коротких А.И. № 23/Д-648 от 29.01.2024 г.)/ Проект находится на согласовании в Комитете по ТЭК.</t>
  </si>
  <si>
    <t>СЗ С/411 от 25.04.2025  Мероприятия по технологическому присоединению  (Фролова Д.Н. № 22/Д-049 от 18.02.2022 г.)/ Проект находится на согласовании в Комитете по ТЭК.</t>
  </si>
  <si>
    <t>СЗ С/517 от 04.06.2025  Мероприятия по технологическому присоединению (Котенкова И.А., № 24/Д-383 от 16.09.2024 г.)</t>
  </si>
  <si>
    <t>СЗ С/591 от 04.07.2025  Мероприятия по технологическому присоединению  (Бегеш С.В. № 24/Д-395 от 25.09.2024 г.)</t>
  </si>
  <si>
    <t>СЗ С/608 от 11.07.2025  Мероприятия по технологическому присоединению  (Виноградова А.И., Хотулева С.В., Хотулев А.В. № 24/Д-251 от 08.07.2024 г.)</t>
  </si>
  <si>
    <t>Увеличение стоимости обосновано тем,  что при разработке ПИР сумма уточнена локальной сметой/ Заключен договор с подрядчиком на СМР, работы подрядчиком не выполнены в срок, перенесены в 2023г (АОТС 28.03.24) Планируется реализация в 2024, заключен новый договор подряда ОКС-6/2024 от 04.03.24 / В связи с нарушением сроков подрядной организацией, выполнение титула перенесено на 2025 год./ Проект находится на согласовании в Комитете по ТЭК.</t>
  </si>
  <si>
    <t>Строительство 2ВЛИ-0,4 кВ от ТП-223, L1=195 м., L2=25 ул. Инженерная, г.п. Токсово (Пугачева Л.М. № 22/Д-482 от 21.07.2022 г.)</t>
  </si>
  <si>
    <t>Р_2520032238</t>
  </si>
  <si>
    <t>Строительство ВЛИ-0,4 кВ от ТП-221, L=295 м., ул. Советов, г.п. Токсово (ИП Соловьева Ю.М. № 24/Д-210 от 24.06.2024 г.)</t>
  </si>
  <si>
    <t>Р_2520032639</t>
  </si>
  <si>
    <t xml:space="preserve">Строительство КЛ-0,4 кВ от ТП-302, ф.2, L=20м., ВЛ-0,4   L=326м, ул. Шишканя, г. Всеволожск. (НКО БФ Приют для животных Вера-Надежда-Любовь 24/Д-506 от 25.11.24)
</t>
  </si>
  <si>
    <t>Р_2520032640</t>
  </si>
  <si>
    <t>С/З №С/414 от 25.04.25 мероприятия по технологическому присоединению (Пугачева Л.М. 22/Д-482 от 21.07.2022г.)</t>
  </si>
  <si>
    <t>С/З №С/413 от 25.04.25 мероприятия по технологическому присоединению (ИП Соловьева Ю.М.  24/Д-210 от 24.06.2024г.)</t>
  </si>
  <si>
    <t>С/З №С/ от 28.04.25 мероприятия по технологическому присоединению (НКО БФ Приют для животных Вера-Надежда-Любовь 24/Д-506 от 25.11.24)</t>
  </si>
  <si>
    <t>Мероприятия по технологическому присоединению МОУ СОШ "ТЦО им.Петрова В.Я." (ОД-21/Д-059 от 12.04.2021г)</t>
  </si>
  <si>
    <t>L_2100033632</t>
  </si>
  <si>
    <t>Выполнение обязательств по договору на технологическое присоединение с заявителем (Договор №ОД-21/Д-059 от 12.04.2021г.) Выполняется корректировка проекта, реализация титула перенесена на 2025 год</t>
  </si>
  <si>
    <t>Строительство КТП-630/10-0,4 с трансформатором  630 кВА  взамен ТП-149, ул. Лиственная, г. Всеволожск». (ООО «Синай» 22/Д-380, 22/Д-381, 22/Д-382,  22/Д-383, 22/д-384 от 27.06.2022 г.)</t>
  </si>
  <si>
    <t>N_2300032507</t>
  </si>
  <si>
    <t>СЗ С/7325 от 31.08.23 Мероприятия по технологическому присоединению (ООО «Синай» 22/Д-380, 22/Д-381, 22/Д-382,  22/Д-383, 22/д-384 от 27.06.2022 г.) / В связи с нарушением сроков подрядной организацией, выполнение титула перенесено на 2025 год.</t>
  </si>
  <si>
    <t>1.1.1.3.6</t>
  </si>
  <si>
    <t>1.2.1.1.7</t>
  </si>
  <si>
    <t>1.2.1.1.8</t>
  </si>
  <si>
    <t>1.2.1.1.9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</si>
  <si>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</si>
  <si>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</si>
  <si>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</si>
  <si>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</si>
  <si>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</si>
  <si>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</si>
  <si>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</si>
  <si>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</si>
  <si>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</si>
  <si>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</si>
  <si>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1.4.21</t>
  </si>
  <si>
    <t>1.4.22</t>
  </si>
  <si>
    <t>1.4.23</t>
  </si>
  <si>
    <t>1.4.24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</si>
</sst>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8" fillId="0" borderId="0"/>
  </cellStyleXfs>
  <cellXfs count="74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 wrapText="1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right"/>
    </xf>
    <xf numFmtId="0" fontId="1" fillId="0" borderId="1" xfId="0" applyNumberFormat="1" applyFont="1" applyBorder="1" applyAlignment="1"/>
    <xf numFmtId="0" fontId="1" fillId="0" borderId="0" xfId="0" applyNumberFormat="1" applyFont="1" applyBorder="1" applyAlignment="1">
      <alignment horizontal="left" wrapText="1"/>
    </xf>
    <xf numFmtId="49" fontId="1" fillId="0" borderId="0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/>
    </xf>
    <xf numFmtId="49" fontId="1" fillId="0" borderId="2" xfId="2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2" fontId="5" fillId="0" borderId="2" xfId="1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0" fontId="4" fillId="0" borderId="0" xfId="0" applyNumberFormat="1" applyFont="1" applyBorder="1" applyAlignment="1">
      <alignment horizontal="left"/>
    </xf>
    <xf numFmtId="2" fontId="7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49" fontId="1" fillId="0" borderId="2" xfId="2" applyNumberFormat="1" applyFont="1" applyFill="1" applyBorder="1" applyAlignment="1">
      <alignment horizontal="left" vertical="center" wrapText="1"/>
    </xf>
    <xf numFmtId="2" fontId="3" fillId="0" borderId="2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/>
    </xf>
    <xf numFmtId="49" fontId="3" fillId="0" borderId="2" xfId="1" applyNumberFormat="1" applyFont="1" applyFill="1" applyBorder="1" applyAlignment="1">
      <alignment horizontal="center" vertical="center"/>
    </xf>
    <xf numFmtId="49" fontId="3" fillId="0" borderId="2" xfId="1" applyNumberFormat="1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49" fontId="3" fillId="0" borderId="2" xfId="2" applyNumberFormat="1" applyFont="1" applyFill="1" applyBorder="1" applyAlignment="1">
      <alignment horizontal="center" vertical="center"/>
    </xf>
    <xf numFmtId="0" fontId="3" fillId="0" borderId="2" xfId="2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2" xfId="2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center" vertical="center"/>
    </xf>
    <xf numFmtId="49" fontId="6" fillId="0" borderId="2" xfId="1" applyNumberFormat="1" applyFont="1" applyFill="1" applyBorder="1" applyAlignment="1">
      <alignment horizontal="center" vertical="center" wrapText="1"/>
    </xf>
    <xf numFmtId="0" fontId="6" fillId="0" borderId="2" xfId="1" applyNumberFormat="1" applyFont="1" applyFill="1" applyBorder="1" applyAlignment="1">
      <alignment horizontal="center" vertical="center"/>
    </xf>
    <xf numFmtId="2" fontId="6" fillId="0" borderId="2" xfId="1" applyNumberFormat="1" applyFont="1" applyFill="1" applyBorder="1" applyAlignment="1">
      <alignment horizontal="center" vertical="center"/>
    </xf>
    <xf numFmtId="49" fontId="5" fillId="0" borderId="2" xfId="2" applyNumberFormat="1" applyFont="1" applyFill="1" applyBorder="1" applyAlignment="1">
      <alignment horizontal="center" vertical="center" wrapText="1"/>
    </xf>
    <xf numFmtId="2" fontId="5" fillId="0" borderId="2" xfId="2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2" xfId="2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justify" vertical="center"/>
    </xf>
    <xf numFmtId="1" fontId="5" fillId="0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49" fontId="4" fillId="0" borderId="2" xfId="1" applyNumberFormat="1" applyFont="1" applyFill="1" applyBorder="1" applyAlignment="1">
      <alignment horizontal="center" vertical="center"/>
    </xf>
    <xf numFmtId="0" fontId="4" fillId="0" borderId="2" xfId="3" applyNumberFormat="1" applyFont="1" applyFill="1" applyBorder="1" applyAlignment="1" applyProtection="1">
      <alignment horizontal="center" vertical="center" wrapText="1"/>
      <protection locked="0"/>
    </xf>
    <xf numFmtId="2" fontId="3" fillId="0" borderId="2" xfId="1" applyNumberFormat="1" applyFont="1" applyFill="1" applyBorder="1" applyAlignment="1">
      <alignment horizontal="center" vertical="center" wrapText="1"/>
    </xf>
    <xf numFmtId="2" fontId="7" fillId="0" borderId="2" xfId="1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49" fontId="5" fillId="0" borderId="2" xfId="2" applyNumberFormat="1" applyFont="1" applyFill="1" applyBorder="1" applyAlignment="1">
      <alignment horizontal="left" vertical="center" wrapText="1"/>
    </xf>
    <xf numFmtId="49" fontId="9" fillId="0" borderId="2" xfId="2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>
      <alignment horizontal="left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right" textRotation="90" wrapText="1"/>
    </xf>
    <xf numFmtId="0" fontId="1" fillId="0" borderId="2" xfId="0" applyNumberFormat="1" applyFont="1" applyFill="1" applyBorder="1" applyAlignment="1">
      <alignment horizontal="center" wrapText="1"/>
    </xf>
    <xf numFmtId="0" fontId="5" fillId="0" borderId="2" xfId="2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17" xfId="3"/>
    <cellStyle name="Обычный 7" xfId="1"/>
    <cellStyle name="Обычный 7 13" xfId="2"/>
  </cellStyles>
  <dxfs count="306"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6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0" tint="-0.2499465926084170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theme="3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6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0" tint="-0.2499465926084170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theme="3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30"/>
  <sheetViews>
    <sheetView tabSelected="1" zoomScale="60" zoomScaleNormal="60" workbookViewId="0">
      <selection activeCell="A2" sqref="A2"/>
    </sheetView>
  </sheetViews>
  <sheetFormatPr defaultColWidth="9.140625" defaultRowHeight="15.75" x14ac:dyDescent="0.25"/>
  <cols>
    <col min="1" max="1" width="13.42578125" style="1" customWidth="1"/>
    <col min="2" max="2" width="59" style="1" customWidth="1"/>
    <col min="3" max="3" width="18" style="1" customWidth="1"/>
    <col min="4" max="4" width="11" style="1" customWidth="1"/>
    <col min="5" max="6" width="7.5703125" style="1" customWidth="1"/>
    <col min="7" max="7" width="9.5703125" style="1" customWidth="1"/>
    <col min="8" max="8" width="7.5703125" style="1" customWidth="1"/>
    <col min="9" max="9" width="9.5703125" style="1" customWidth="1"/>
    <col min="10" max="11" width="7.5703125" style="1" customWidth="1"/>
    <col min="12" max="12" width="8.85546875" style="1" bestFit="1" customWidth="1"/>
    <col min="13" max="13" width="7.5703125" style="1" customWidth="1"/>
    <col min="14" max="14" width="12.5703125" style="1" bestFit="1" customWidth="1"/>
    <col min="15" max="15" width="9.42578125" style="1" bestFit="1" customWidth="1"/>
    <col min="16" max="16" width="12.5703125" style="1" bestFit="1" customWidth="1"/>
    <col min="17" max="17" width="10.85546875" style="1" bestFit="1" customWidth="1"/>
    <col min="18" max="18" width="12.5703125" style="1" bestFit="1" customWidth="1"/>
    <col min="19" max="19" width="10.85546875" style="1" bestFit="1" customWidth="1"/>
    <col min="20" max="20" width="12.5703125" style="1" bestFit="1" customWidth="1"/>
    <col min="21" max="21" width="10.5703125" style="1" bestFit="1" customWidth="1"/>
    <col min="22" max="22" width="12.5703125" style="1" bestFit="1" customWidth="1"/>
    <col min="23" max="23" width="11.140625" style="1" customWidth="1"/>
    <col min="24" max="24" width="59.42578125" style="6" customWidth="1"/>
    <col min="25" max="251" width="9.140625" style="1"/>
    <col min="252" max="252" width="7.140625" style="1" customWidth="1"/>
    <col min="253" max="253" width="22.5703125" style="1" customWidth="1"/>
    <col min="254" max="254" width="12" style="1" customWidth="1"/>
    <col min="255" max="264" width="7.5703125" style="1" customWidth="1"/>
    <col min="265" max="274" width="6.5703125" style="1" customWidth="1"/>
    <col min="275" max="275" width="11.5703125" style="1" customWidth="1"/>
    <col min="276" max="507" width="9.140625" style="1"/>
    <col min="508" max="508" width="7.140625" style="1" customWidth="1"/>
    <col min="509" max="509" width="22.5703125" style="1" customWidth="1"/>
    <col min="510" max="510" width="12" style="1" customWidth="1"/>
    <col min="511" max="520" width="7.5703125" style="1" customWidth="1"/>
    <col min="521" max="530" width="6.5703125" style="1" customWidth="1"/>
    <col min="531" max="531" width="11.5703125" style="1" customWidth="1"/>
    <col min="532" max="763" width="9.140625" style="1"/>
    <col min="764" max="764" width="7.140625" style="1" customWidth="1"/>
    <col min="765" max="765" width="22.5703125" style="1" customWidth="1"/>
    <col min="766" max="766" width="12" style="1" customWidth="1"/>
    <col min="767" max="776" width="7.5703125" style="1" customWidth="1"/>
    <col min="777" max="786" width="6.5703125" style="1" customWidth="1"/>
    <col min="787" max="787" width="11.5703125" style="1" customWidth="1"/>
    <col min="788" max="1019" width="9.140625" style="1"/>
    <col min="1020" max="1020" width="7.140625" style="1" customWidth="1"/>
    <col min="1021" max="1021" width="22.5703125" style="1" customWidth="1"/>
    <col min="1022" max="1022" width="12" style="1" customWidth="1"/>
    <col min="1023" max="1032" width="7.5703125" style="1" customWidth="1"/>
    <col min="1033" max="1042" width="6.5703125" style="1" customWidth="1"/>
    <col min="1043" max="1043" width="11.5703125" style="1" customWidth="1"/>
    <col min="1044" max="1275" width="9.140625" style="1"/>
    <col min="1276" max="1276" width="7.140625" style="1" customWidth="1"/>
    <col min="1277" max="1277" width="22.5703125" style="1" customWidth="1"/>
    <col min="1278" max="1278" width="12" style="1" customWidth="1"/>
    <col min="1279" max="1288" width="7.5703125" style="1" customWidth="1"/>
    <col min="1289" max="1298" width="6.5703125" style="1" customWidth="1"/>
    <col min="1299" max="1299" width="11.5703125" style="1" customWidth="1"/>
    <col min="1300" max="1531" width="9.140625" style="1"/>
    <col min="1532" max="1532" width="7.140625" style="1" customWidth="1"/>
    <col min="1533" max="1533" width="22.5703125" style="1" customWidth="1"/>
    <col min="1534" max="1534" width="12" style="1" customWidth="1"/>
    <col min="1535" max="1544" width="7.5703125" style="1" customWidth="1"/>
    <col min="1545" max="1554" width="6.5703125" style="1" customWidth="1"/>
    <col min="1555" max="1555" width="11.5703125" style="1" customWidth="1"/>
    <col min="1556" max="1787" width="9.140625" style="1"/>
    <col min="1788" max="1788" width="7.140625" style="1" customWidth="1"/>
    <col min="1789" max="1789" width="22.5703125" style="1" customWidth="1"/>
    <col min="1790" max="1790" width="12" style="1" customWidth="1"/>
    <col min="1791" max="1800" width="7.5703125" style="1" customWidth="1"/>
    <col min="1801" max="1810" width="6.5703125" style="1" customWidth="1"/>
    <col min="1811" max="1811" width="11.5703125" style="1" customWidth="1"/>
    <col min="1812" max="2043" width="9.140625" style="1"/>
    <col min="2044" max="2044" width="7.140625" style="1" customWidth="1"/>
    <col min="2045" max="2045" width="22.5703125" style="1" customWidth="1"/>
    <col min="2046" max="2046" width="12" style="1" customWidth="1"/>
    <col min="2047" max="2056" width="7.5703125" style="1" customWidth="1"/>
    <col min="2057" max="2066" width="6.5703125" style="1" customWidth="1"/>
    <col min="2067" max="2067" width="11.5703125" style="1" customWidth="1"/>
    <col min="2068" max="2299" width="9.140625" style="1"/>
    <col min="2300" max="2300" width="7.140625" style="1" customWidth="1"/>
    <col min="2301" max="2301" width="22.5703125" style="1" customWidth="1"/>
    <col min="2302" max="2302" width="12" style="1" customWidth="1"/>
    <col min="2303" max="2312" width="7.5703125" style="1" customWidth="1"/>
    <col min="2313" max="2322" width="6.5703125" style="1" customWidth="1"/>
    <col min="2323" max="2323" width="11.5703125" style="1" customWidth="1"/>
    <col min="2324" max="2555" width="9.140625" style="1"/>
    <col min="2556" max="2556" width="7.140625" style="1" customWidth="1"/>
    <col min="2557" max="2557" width="22.5703125" style="1" customWidth="1"/>
    <col min="2558" max="2558" width="12" style="1" customWidth="1"/>
    <col min="2559" max="2568" width="7.5703125" style="1" customWidth="1"/>
    <col min="2569" max="2578" width="6.5703125" style="1" customWidth="1"/>
    <col min="2579" max="2579" width="11.5703125" style="1" customWidth="1"/>
    <col min="2580" max="2811" width="9.140625" style="1"/>
    <col min="2812" max="2812" width="7.140625" style="1" customWidth="1"/>
    <col min="2813" max="2813" width="22.5703125" style="1" customWidth="1"/>
    <col min="2814" max="2814" width="12" style="1" customWidth="1"/>
    <col min="2815" max="2824" width="7.5703125" style="1" customWidth="1"/>
    <col min="2825" max="2834" width="6.5703125" style="1" customWidth="1"/>
    <col min="2835" max="2835" width="11.5703125" style="1" customWidth="1"/>
    <col min="2836" max="3067" width="9.140625" style="1"/>
    <col min="3068" max="3068" width="7.140625" style="1" customWidth="1"/>
    <col min="3069" max="3069" width="22.5703125" style="1" customWidth="1"/>
    <col min="3070" max="3070" width="12" style="1" customWidth="1"/>
    <col min="3071" max="3080" width="7.5703125" style="1" customWidth="1"/>
    <col min="3081" max="3090" width="6.5703125" style="1" customWidth="1"/>
    <col min="3091" max="3091" width="11.5703125" style="1" customWidth="1"/>
    <col min="3092" max="3323" width="9.140625" style="1"/>
    <col min="3324" max="3324" width="7.140625" style="1" customWidth="1"/>
    <col min="3325" max="3325" width="22.5703125" style="1" customWidth="1"/>
    <col min="3326" max="3326" width="12" style="1" customWidth="1"/>
    <col min="3327" max="3336" width="7.5703125" style="1" customWidth="1"/>
    <col min="3337" max="3346" width="6.5703125" style="1" customWidth="1"/>
    <col min="3347" max="3347" width="11.5703125" style="1" customWidth="1"/>
    <col min="3348" max="3579" width="9.140625" style="1"/>
    <col min="3580" max="3580" width="7.140625" style="1" customWidth="1"/>
    <col min="3581" max="3581" width="22.5703125" style="1" customWidth="1"/>
    <col min="3582" max="3582" width="12" style="1" customWidth="1"/>
    <col min="3583" max="3592" width="7.5703125" style="1" customWidth="1"/>
    <col min="3593" max="3602" width="6.5703125" style="1" customWidth="1"/>
    <col min="3603" max="3603" width="11.5703125" style="1" customWidth="1"/>
    <col min="3604" max="3835" width="9.140625" style="1"/>
    <col min="3836" max="3836" width="7.140625" style="1" customWidth="1"/>
    <col min="3837" max="3837" width="22.5703125" style="1" customWidth="1"/>
    <col min="3838" max="3838" width="12" style="1" customWidth="1"/>
    <col min="3839" max="3848" width="7.5703125" style="1" customWidth="1"/>
    <col min="3849" max="3858" width="6.5703125" style="1" customWidth="1"/>
    <col min="3859" max="3859" width="11.5703125" style="1" customWidth="1"/>
    <col min="3860" max="4091" width="9.140625" style="1"/>
    <col min="4092" max="4092" width="7.140625" style="1" customWidth="1"/>
    <col min="4093" max="4093" width="22.5703125" style="1" customWidth="1"/>
    <col min="4094" max="4094" width="12" style="1" customWidth="1"/>
    <col min="4095" max="4104" width="7.5703125" style="1" customWidth="1"/>
    <col min="4105" max="4114" width="6.5703125" style="1" customWidth="1"/>
    <col min="4115" max="4115" width="11.5703125" style="1" customWidth="1"/>
    <col min="4116" max="4347" width="9.140625" style="1"/>
    <col min="4348" max="4348" width="7.140625" style="1" customWidth="1"/>
    <col min="4349" max="4349" width="22.5703125" style="1" customWidth="1"/>
    <col min="4350" max="4350" width="12" style="1" customWidth="1"/>
    <col min="4351" max="4360" width="7.5703125" style="1" customWidth="1"/>
    <col min="4361" max="4370" width="6.5703125" style="1" customWidth="1"/>
    <col min="4371" max="4371" width="11.5703125" style="1" customWidth="1"/>
    <col min="4372" max="4603" width="9.140625" style="1"/>
    <col min="4604" max="4604" width="7.140625" style="1" customWidth="1"/>
    <col min="4605" max="4605" width="22.5703125" style="1" customWidth="1"/>
    <col min="4606" max="4606" width="12" style="1" customWidth="1"/>
    <col min="4607" max="4616" width="7.5703125" style="1" customWidth="1"/>
    <col min="4617" max="4626" width="6.5703125" style="1" customWidth="1"/>
    <col min="4627" max="4627" width="11.5703125" style="1" customWidth="1"/>
    <col min="4628" max="4859" width="9.140625" style="1"/>
    <col min="4860" max="4860" width="7.140625" style="1" customWidth="1"/>
    <col min="4861" max="4861" width="22.5703125" style="1" customWidth="1"/>
    <col min="4862" max="4862" width="12" style="1" customWidth="1"/>
    <col min="4863" max="4872" width="7.5703125" style="1" customWidth="1"/>
    <col min="4873" max="4882" width="6.5703125" style="1" customWidth="1"/>
    <col min="4883" max="4883" width="11.5703125" style="1" customWidth="1"/>
    <col min="4884" max="5115" width="9.140625" style="1"/>
    <col min="5116" max="5116" width="7.140625" style="1" customWidth="1"/>
    <col min="5117" max="5117" width="22.5703125" style="1" customWidth="1"/>
    <col min="5118" max="5118" width="12" style="1" customWidth="1"/>
    <col min="5119" max="5128" width="7.5703125" style="1" customWidth="1"/>
    <col min="5129" max="5138" width="6.5703125" style="1" customWidth="1"/>
    <col min="5139" max="5139" width="11.5703125" style="1" customWidth="1"/>
    <col min="5140" max="5371" width="9.140625" style="1"/>
    <col min="5372" max="5372" width="7.140625" style="1" customWidth="1"/>
    <col min="5373" max="5373" width="22.5703125" style="1" customWidth="1"/>
    <col min="5374" max="5374" width="12" style="1" customWidth="1"/>
    <col min="5375" max="5384" width="7.5703125" style="1" customWidth="1"/>
    <col min="5385" max="5394" width="6.5703125" style="1" customWidth="1"/>
    <col min="5395" max="5395" width="11.5703125" style="1" customWidth="1"/>
    <col min="5396" max="5627" width="9.140625" style="1"/>
    <col min="5628" max="5628" width="7.140625" style="1" customWidth="1"/>
    <col min="5629" max="5629" width="22.5703125" style="1" customWidth="1"/>
    <col min="5630" max="5630" width="12" style="1" customWidth="1"/>
    <col min="5631" max="5640" width="7.5703125" style="1" customWidth="1"/>
    <col min="5641" max="5650" width="6.5703125" style="1" customWidth="1"/>
    <col min="5651" max="5651" width="11.5703125" style="1" customWidth="1"/>
    <col min="5652" max="5883" width="9.140625" style="1"/>
    <col min="5884" max="5884" width="7.140625" style="1" customWidth="1"/>
    <col min="5885" max="5885" width="22.5703125" style="1" customWidth="1"/>
    <col min="5886" max="5886" width="12" style="1" customWidth="1"/>
    <col min="5887" max="5896" width="7.5703125" style="1" customWidth="1"/>
    <col min="5897" max="5906" width="6.5703125" style="1" customWidth="1"/>
    <col min="5907" max="5907" width="11.5703125" style="1" customWidth="1"/>
    <col min="5908" max="6139" width="9.140625" style="1"/>
    <col min="6140" max="6140" width="7.140625" style="1" customWidth="1"/>
    <col min="6141" max="6141" width="22.5703125" style="1" customWidth="1"/>
    <col min="6142" max="6142" width="12" style="1" customWidth="1"/>
    <col min="6143" max="6152" width="7.5703125" style="1" customWidth="1"/>
    <col min="6153" max="6162" width="6.5703125" style="1" customWidth="1"/>
    <col min="6163" max="6163" width="11.5703125" style="1" customWidth="1"/>
    <col min="6164" max="6395" width="9.140625" style="1"/>
    <col min="6396" max="6396" width="7.140625" style="1" customWidth="1"/>
    <col min="6397" max="6397" width="22.5703125" style="1" customWidth="1"/>
    <col min="6398" max="6398" width="12" style="1" customWidth="1"/>
    <col min="6399" max="6408" width="7.5703125" style="1" customWidth="1"/>
    <col min="6409" max="6418" width="6.5703125" style="1" customWidth="1"/>
    <col min="6419" max="6419" width="11.5703125" style="1" customWidth="1"/>
    <col min="6420" max="6651" width="9.140625" style="1"/>
    <col min="6652" max="6652" width="7.140625" style="1" customWidth="1"/>
    <col min="6653" max="6653" width="22.5703125" style="1" customWidth="1"/>
    <col min="6654" max="6654" width="12" style="1" customWidth="1"/>
    <col min="6655" max="6664" width="7.5703125" style="1" customWidth="1"/>
    <col min="6665" max="6674" width="6.5703125" style="1" customWidth="1"/>
    <col min="6675" max="6675" width="11.5703125" style="1" customWidth="1"/>
    <col min="6676" max="6907" width="9.140625" style="1"/>
    <col min="6908" max="6908" width="7.140625" style="1" customWidth="1"/>
    <col min="6909" max="6909" width="22.5703125" style="1" customWidth="1"/>
    <col min="6910" max="6910" width="12" style="1" customWidth="1"/>
    <col min="6911" max="6920" width="7.5703125" style="1" customWidth="1"/>
    <col min="6921" max="6930" width="6.5703125" style="1" customWidth="1"/>
    <col min="6931" max="6931" width="11.5703125" style="1" customWidth="1"/>
    <col min="6932" max="7163" width="9.140625" style="1"/>
    <col min="7164" max="7164" width="7.140625" style="1" customWidth="1"/>
    <col min="7165" max="7165" width="22.5703125" style="1" customWidth="1"/>
    <col min="7166" max="7166" width="12" style="1" customWidth="1"/>
    <col min="7167" max="7176" width="7.5703125" style="1" customWidth="1"/>
    <col min="7177" max="7186" width="6.5703125" style="1" customWidth="1"/>
    <col min="7187" max="7187" width="11.5703125" style="1" customWidth="1"/>
    <col min="7188" max="7419" width="9.140625" style="1"/>
    <col min="7420" max="7420" width="7.140625" style="1" customWidth="1"/>
    <col min="7421" max="7421" width="22.5703125" style="1" customWidth="1"/>
    <col min="7422" max="7422" width="12" style="1" customWidth="1"/>
    <col min="7423" max="7432" width="7.5703125" style="1" customWidth="1"/>
    <col min="7433" max="7442" width="6.5703125" style="1" customWidth="1"/>
    <col min="7443" max="7443" width="11.5703125" style="1" customWidth="1"/>
    <col min="7444" max="7675" width="9.140625" style="1"/>
    <col min="7676" max="7676" width="7.140625" style="1" customWidth="1"/>
    <col min="7677" max="7677" width="22.5703125" style="1" customWidth="1"/>
    <col min="7678" max="7678" width="12" style="1" customWidth="1"/>
    <col min="7679" max="7688" width="7.5703125" style="1" customWidth="1"/>
    <col min="7689" max="7698" width="6.5703125" style="1" customWidth="1"/>
    <col min="7699" max="7699" width="11.5703125" style="1" customWidth="1"/>
    <col min="7700" max="7931" width="9.140625" style="1"/>
    <col min="7932" max="7932" width="7.140625" style="1" customWidth="1"/>
    <col min="7933" max="7933" width="22.5703125" style="1" customWidth="1"/>
    <col min="7934" max="7934" width="12" style="1" customWidth="1"/>
    <col min="7935" max="7944" width="7.5703125" style="1" customWidth="1"/>
    <col min="7945" max="7954" width="6.5703125" style="1" customWidth="1"/>
    <col min="7955" max="7955" width="11.5703125" style="1" customWidth="1"/>
    <col min="7956" max="8187" width="9.140625" style="1"/>
    <col min="8188" max="8188" width="7.140625" style="1" customWidth="1"/>
    <col min="8189" max="8189" width="22.5703125" style="1" customWidth="1"/>
    <col min="8190" max="8190" width="12" style="1" customWidth="1"/>
    <col min="8191" max="8200" width="7.5703125" style="1" customWidth="1"/>
    <col min="8201" max="8210" width="6.5703125" style="1" customWidth="1"/>
    <col min="8211" max="8211" width="11.5703125" style="1" customWidth="1"/>
    <col min="8212" max="8443" width="9.140625" style="1"/>
    <col min="8444" max="8444" width="7.140625" style="1" customWidth="1"/>
    <col min="8445" max="8445" width="22.5703125" style="1" customWidth="1"/>
    <col min="8446" max="8446" width="12" style="1" customWidth="1"/>
    <col min="8447" max="8456" width="7.5703125" style="1" customWidth="1"/>
    <col min="8457" max="8466" width="6.5703125" style="1" customWidth="1"/>
    <col min="8467" max="8467" width="11.5703125" style="1" customWidth="1"/>
    <col min="8468" max="8699" width="9.140625" style="1"/>
    <col min="8700" max="8700" width="7.140625" style="1" customWidth="1"/>
    <col min="8701" max="8701" width="22.5703125" style="1" customWidth="1"/>
    <col min="8702" max="8702" width="12" style="1" customWidth="1"/>
    <col min="8703" max="8712" width="7.5703125" style="1" customWidth="1"/>
    <col min="8713" max="8722" width="6.5703125" style="1" customWidth="1"/>
    <col min="8723" max="8723" width="11.5703125" style="1" customWidth="1"/>
    <col min="8724" max="8955" width="9.140625" style="1"/>
    <col min="8956" max="8956" width="7.140625" style="1" customWidth="1"/>
    <col min="8957" max="8957" width="22.5703125" style="1" customWidth="1"/>
    <col min="8958" max="8958" width="12" style="1" customWidth="1"/>
    <col min="8959" max="8968" width="7.5703125" style="1" customWidth="1"/>
    <col min="8969" max="8978" width="6.5703125" style="1" customWidth="1"/>
    <col min="8979" max="8979" width="11.5703125" style="1" customWidth="1"/>
    <col min="8980" max="9211" width="9.140625" style="1"/>
    <col min="9212" max="9212" width="7.140625" style="1" customWidth="1"/>
    <col min="9213" max="9213" width="22.5703125" style="1" customWidth="1"/>
    <col min="9214" max="9214" width="12" style="1" customWidth="1"/>
    <col min="9215" max="9224" width="7.5703125" style="1" customWidth="1"/>
    <col min="9225" max="9234" width="6.5703125" style="1" customWidth="1"/>
    <col min="9235" max="9235" width="11.5703125" style="1" customWidth="1"/>
    <col min="9236" max="9467" width="9.140625" style="1"/>
    <col min="9468" max="9468" width="7.140625" style="1" customWidth="1"/>
    <col min="9469" max="9469" width="22.5703125" style="1" customWidth="1"/>
    <col min="9470" max="9470" width="12" style="1" customWidth="1"/>
    <col min="9471" max="9480" width="7.5703125" style="1" customWidth="1"/>
    <col min="9481" max="9490" width="6.5703125" style="1" customWidth="1"/>
    <col min="9491" max="9491" width="11.5703125" style="1" customWidth="1"/>
    <col min="9492" max="9723" width="9.140625" style="1"/>
    <col min="9724" max="9724" width="7.140625" style="1" customWidth="1"/>
    <col min="9725" max="9725" width="22.5703125" style="1" customWidth="1"/>
    <col min="9726" max="9726" width="12" style="1" customWidth="1"/>
    <col min="9727" max="9736" width="7.5703125" style="1" customWidth="1"/>
    <col min="9737" max="9746" width="6.5703125" style="1" customWidth="1"/>
    <col min="9747" max="9747" width="11.5703125" style="1" customWidth="1"/>
    <col min="9748" max="9979" width="9.140625" style="1"/>
    <col min="9980" max="9980" width="7.140625" style="1" customWidth="1"/>
    <col min="9981" max="9981" width="22.5703125" style="1" customWidth="1"/>
    <col min="9982" max="9982" width="12" style="1" customWidth="1"/>
    <col min="9983" max="9992" width="7.5703125" style="1" customWidth="1"/>
    <col min="9993" max="10002" width="6.5703125" style="1" customWidth="1"/>
    <col min="10003" max="10003" width="11.5703125" style="1" customWidth="1"/>
    <col min="10004" max="10235" width="9.140625" style="1"/>
    <col min="10236" max="10236" width="7.140625" style="1" customWidth="1"/>
    <col min="10237" max="10237" width="22.5703125" style="1" customWidth="1"/>
    <col min="10238" max="10238" width="12" style="1" customWidth="1"/>
    <col min="10239" max="10248" width="7.5703125" style="1" customWidth="1"/>
    <col min="10249" max="10258" width="6.5703125" style="1" customWidth="1"/>
    <col min="10259" max="10259" width="11.5703125" style="1" customWidth="1"/>
    <col min="10260" max="10491" width="9.140625" style="1"/>
    <col min="10492" max="10492" width="7.140625" style="1" customWidth="1"/>
    <col min="10493" max="10493" width="22.5703125" style="1" customWidth="1"/>
    <col min="10494" max="10494" width="12" style="1" customWidth="1"/>
    <col min="10495" max="10504" width="7.5703125" style="1" customWidth="1"/>
    <col min="10505" max="10514" width="6.5703125" style="1" customWidth="1"/>
    <col min="10515" max="10515" width="11.5703125" style="1" customWidth="1"/>
    <col min="10516" max="10747" width="9.140625" style="1"/>
    <col min="10748" max="10748" width="7.140625" style="1" customWidth="1"/>
    <col min="10749" max="10749" width="22.5703125" style="1" customWidth="1"/>
    <col min="10750" max="10750" width="12" style="1" customWidth="1"/>
    <col min="10751" max="10760" width="7.5703125" style="1" customWidth="1"/>
    <col min="10761" max="10770" width="6.5703125" style="1" customWidth="1"/>
    <col min="10771" max="10771" width="11.5703125" style="1" customWidth="1"/>
    <col min="10772" max="11003" width="9.140625" style="1"/>
    <col min="11004" max="11004" width="7.140625" style="1" customWidth="1"/>
    <col min="11005" max="11005" width="22.5703125" style="1" customWidth="1"/>
    <col min="11006" max="11006" width="12" style="1" customWidth="1"/>
    <col min="11007" max="11016" width="7.5703125" style="1" customWidth="1"/>
    <col min="11017" max="11026" width="6.5703125" style="1" customWidth="1"/>
    <col min="11027" max="11027" width="11.5703125" style="1" customWidth="1"/>
    <col min="11028" max="11259" width="9.140625" style="1"/>
    <col min="11260" max="11260" width="7.140625" style="1" customWidth="1"/>
    <col min="11261" max="11261" width="22.5703125" style="1" customWidth="1"/>
    <col min="11262" max="11262" width="12" style="1" customWidth="1"/>
    <col min="11263" max="11272" width="7.5703125" style="1" customWidth="1"/>
    <col min="11273" max="11282" width="6.5703125" style="1" customWidth="1"/>
    <col min="11283" max="11283" width="11.5703125" style="1" customWidth="1"/>
    <col min="11284" max="11515" width="9.140625" style="1"/>
    <col min="11516" max="11516" width="7.140625" style="1" customWidth="1"/>
    <col min="11517" max="11517" width="22.5703125" style="1" customWidth="1"/>
    <col min="11518" max="11518" width="12" style="1" customWidth="1"/>
    <col min="11519" max="11528" width="7.5703125" style="1" customWidth="1"/>
    <col min="11529" max="11538" width="6.5703125" style="1" customWidth="1"/>
    <col min="11539" max="11539" width="11.5703125" style="1" customWidth="1"/>
    <col min="11540" max="11771" width="9.140625" style="1"/>
    <col min="11772" max="11772" width="7.140625" style="1" customWidth="1"/>
    <col min="11773" max="11773" width="22.5703125" style="1" customWidth="1"/>
    <col min="11774" max="11774" width="12" style="1" customWidth="1"/>
    <col min="11775" max="11784" width="7.5703125" style="1" customWidth="1"/>
    <col min="11785" max="11794" width="6.5703125" style="1" customWidth="1"/>
    <col min="11795" max="11795" width="11.5703125" style="1" customWidth="1"/>
    <col min="11796" max="12027" width="9.140625" style="1"/>
    <col min="12028" max="12028" width="7.140625" style="1" customWidth="1"/>
    <col min="12029" max="12029" width="22.5703125" style="1" customWidth="1"/>
    <col min="12030" max="12030" width="12" style="1" customWidth="1"/>
    <col min="12031" max="12040" width="7.5703125" style="1" customWidth="1"/>
    <col min="12041" max="12050" width="6.5703125" style="1" customWidth="1"/>
    <col min="12051" max="12051" width="11.5703125" style="1" customWidth="1"/>
    <col min="12052" max="12283" width="9.140625" style="1"/>
    <col min="12284" max="12284" width="7.140625" style="1" customWidth="1"/>
    <col min="12285" max="12285" width="22.5703125" style="1" customWidth="1"/>
    <col min="12286" max="12286" width="12" style="1" customWidth="1"/>
    <col min="12287" max="12296" width="7.5703125" style="1" customWidth="1"/>
    <col min="12297" max="12306" width="6.5703125" style="1" customWidth="1"/>
    <col min="12307" max="12307" width="11.5703125" style="1" customWidth="1"/>
    <col min="12308" max="12539" width="9.140625" style="1"/>
    <col min="12540" max="12540" width="7.140625" style="1" customWidth="1"/>
    <col min="12541" max="12541" width="22.5703125" style="1" customWidth="1"/>
    <col min="12542" max="12542" width="12" style="1" customWidth="1"/>
    <col min="12543" max="12552" width="7.5703125" style="1" customWidth="1"/>
    <col min="12553" max="12562" width="6.5703125" style="1" customWidth="1"/>
    <col min="12563" max="12563" width="11.5703125" style="1" customWidth="1"/>
    <col min="12564" max="12795" width="9.140625" style="1"/>
    <col min="12796" max="12796" width="7.140625" style="1" customWidth="1"/>
    <col min="12797" max="12797" width="22.5703125" style="1" customWidth="1"/>
    <col min="12798" max="12798" width="12" style="1" customWidth="1"/>
    <col min="12799" max="12808" width="7.5703125" style="1" customWidth="1"/>
    <col min="12809" max="12818" width="6.5703125" style="1" customWidth="1"/>
    <col min="12819" max="12819" width="11.5703125" style="1" customWidth="1"/>
    <col min="12820" max="13051" width="9.140625" style="1"/>
    <col min="13052" max="13052" width="7.140625" style="1" customWidth="1"/>
    <col min="13053" max="13053" width="22.5703125" style="1" customWidth="1"/>
    <col min="13054" max="13054" width="12" style="1" customWidth="1"/>
    <col min="13055" max="13064" width="7.5703125" style="1" customWidth="1"/>
    <col min="13065" max="13074" width="6.5703125" style="1" customWidth="1"/>
    <col min="13075" max="13075" width="11.5703125" style="1" customWidth="1"/>
    <col min="13076" max="13307" width="9.140625" style="1"/>
    <col min="13308" max="13308" width="7.140625" style="1" customWidth="1"/>
    <col min="13309" max="13309" width="22.5703125" style="1" customWidth="1"/>
    <col min="13310" max="13310" width="12" style="1" customWidth="1"/>
    <col min="13311" max="13320" width="7.5703125" style="1" customWidth="1"/>
    <col min="13321" max="13330" width="6.5703125" style="1" customWidth="1"/>
    <col min="13331" max="13331" width="11.5703125" style="1" customWidth="1"/>
    <col min="13332" max="13563" width="9.140625" style="1"/>
    <col min="13564" max="13564" width="7.140625" style="1" customWidth="1"/>
    <col min="13565" max="13565" width="22.5703125" style="1" customWidth="1"/>
    <col min="13566" max="13566" width="12" style="1" customWidth="1"/>
    <col min="13567" max="13576" width="7.5703125" style="1" customWidth="1"/>
    <col min="13577" max="13586" width="6.5703125" style="1" customWidth="1"/>
    <col min="13587" max="13587" width="11.5703125" style="1" customWidth="1"/>
    <col min="13588" max="13819" width="9.140625" style="1"/>
    <col min="13820" max="13820" width="7.140625" style="1" customWidth="1"/>
    <col min="13821" max="13821" width="22.5703125" style="1" customWidth="1"/>
    <col min="13822" max="13822" width="12" style="1" customWidth="1"/>
    <col min="13823" max="13832" width="7.5703125" style="1" customWidth="1"/>
    <col min="13833" max="13842" width="6.5703125" style="1" customWidth="1"/>
    <col min="13843" max="13843" width="11.5703125" style="1" customWidth="1"/>
    <col min="13844" max="14075" width="9.140625" style="1"/>
    <col min="14076" max="14076" width="7.140625" style="1" customWidth="1"/>
    <col min="14077" max="14077" width="22.5703125" style="1" customWidth="1"/>
    <col min="14078" max="14078" width="12" style="1" customWidth="1"/>
    <col min="14079" max="14088" width="7.5703125" style="1" customWidth="1"/>
    <col min="14089" max="14098" width="6.5703125" style="1" customWidth="1"/>
    <col min="14099" max="14099" width="11.5703125" style="1" customWidth="1"/>
    <col min="14100" max="14331" width="9.140625" style="1"/>
    <col min="14332" max="14332" width="7.140625" style="1" customWidth="1"/>
    <col min="14333" max="14333" width="22.5703125" style="1" customWidth="1"/>
    <col min="14334" max="14334" width="12" style="1" customWidth="1"/>
    <col min="14335" max="14344" width="7.5703125" style="1" customWidth="1"/>
    <col min="14345" max="14354" width="6.5703125" style="1" customWidth="1"/>
    <col min="14355" max="14355" width="11.5703125" style="1" customWidth="1"/>
    <col min="14356" max="14587" width="9.140625" style="1"/>
    <col min="14588" max="14588" width="7.140625" style="1" customWidth="1"/>
    <col min="14589" max="14589" width="22.5703125" style="1" customWidth="1"/>
    <col min="14590" max="14590" width="12" style="1" customWidth="1"/>
    <col min="14591" max="14600" width="7.5703125" style="1" customWidth="1"/>
    <col min="14601" max="14610" width="6.5703125" style="1" customWidth="1"/>
    <col min="14611" max="14611" width="11.5703125" style="1" customWidth="1"/>
    <col min="14612" max="14843" width="9.140625" style="1"/>
    <col min="14844" max="14844" width="7.140625" style="1" customWidth="1"/>
    <col min="14845" max="14845" width="22.5703125" style="1" customWidth="1"/>
    <col min="14846" max="14846" width="12" style="1" customWidth="1"/>
    <col min="14847" max="14856" width="7.5703125" style="1" customWidth="1"/>
    <col min="14857" max="14866" width="6.5703125" style="1" customWidth="1"/>
    <col min="14867" max="14867" width="11.5703125" style="1" customWidth="1"/>
    <col min="14868" max="15099" width="9.140625" style="1"/>
    <col min="15100" max="15100" width="7.140625" style="1" customWidth="1"/>
    <col min="15101" max="15101" width="22.5703125" style="1" customWidth="1"/>
    <col min="15102" max="15102" width="12" style="1" customWidth="1"/>
    <col min="15103" max="15112" width="7.5703125" style="1" customWidth="1"/>
    <col min="15113" max="15122" width="6.5703125" style="1" customWidth="1"/>
    <col min="15123" max="15123" width="11.5703125" style="1" customWidth="1"/>
    <col min="15124" max="15355" width="9.140625" style="1"/>
    <col min="15356" max="15356" width="7.140625" style="1" customWidth="1"/>
    <col min="15357" max="15357" width="22.5703125" style="1" customWidth="1"/>
    <col min="15358" max="15358" width="12" style="1" customWidth="1"/>
    <col min="15359" max="15368" width="7.5703125" style="1" customWidth="1"/>
    <col min="15369" max="15378" width="6.5703125" style="1" customWidth="1"/>
    <col min="15379" max="15379" width="11.5703125" style="1" customWidth="1"/>
    <col min="15380" max="15611" width="9.140625" style="1"/>
    <col min="15612" max="15612" width="7.140625" style="1" customWidth="1"/>
    <col min="15613" max="15613" width="22.5703125" style="1" customWidth="1"/>
    <col min="15614" max="15614" width="12" style="1" customWidth="1"/>
    <col min="15615" max="15624" width="7.5703125" style="1" customWidth="1"/>
    <col min="15625" max="15634" width="6.5703125" style="1" customWidth="1"/>
    <col min="15635" max="15635" width="11.5703125" style="1" customWidth="1"/>
    <col min="15636" max="15867" width="9.140625" style="1"/>
    <col min="15868" max="15868" width="7.140625" style="1" customWidth="1"/>
    <col min="15869" max="15869" width="22.5703125" style="1" customWidth="1"/>
    <col min="15870" max="15870" width="12" style="1" customWidth="1"/>
    <col min="15871" max="15880" width="7.5703125" style="1" customWidth="1"/>
    <col min="15881" max="15890" width="6.5703125" style="1" customWidth="1"/>
    <col min="15891" max="15891" width="11.5703125" style="1" customWidth="1"/>
    <col min="15892" max="16123" width="9.140625" style="1"/>
    <col min="16124" max="16124" width="7.140625" style="1" customWidth="1"/>
    <col min="16125" max="16125" width="22.5703125" style="1" customWidth="1"/>
    <col min="16126" max="16126" width="12" style="1" customWidth="1"/>
    <col min="16127" max="16136" width="7.5703125" style="1" customWidth="1"/>
    <col min="16137" max="16146" width="6.5703125" style="1" customWidth="1"/>
    <col min="16147" max="16147" width="11.5703125" style="1" customWidth="1"/>
    <col min="16148" max="16384" width="9.140625" style="1"/>
  </cols>
  <sheetData>
    <row r="1" spans="1:24" x14ac:dyDescent="0.25">
      <c r="X1" s="2" t="s">
        <v>0</v>
      </c>
    </row>
    <row r="2" spans="1:24" x14ac:dyDescent="0.25">
      <c r="P2" s="3"/>
      <c r="Q2" s="3"/>
      <c r="R2" s="3"/>
      <c r="S2" s="3"/>
      <c r="T2" s="3"/>
      <c r="U2" s="3"/>
      <c r="V2" s="24" t="s">
        <v>1</v>
      </c>
      <c r="W2" s="24"/>
      <c r="X2" s="24"/>
    </row>
    <row r="3" spans="1:24" x14ac:dyDescent="0.25">
      <c r="A3" s="25" t="s">
        <v>2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</row>
    <row r="4" spans="1:24" x14ac:dyDescent="0.25">
      <c r="H4" s="4" t="s">
        <v>3</v>
      </c>
      <c r="I4" s="26">
        <v>1</v>
      </c>
      <c r="J4" s="27"/>
      <c r="K4" s="25" t="s">
        <v>359</v>
      </c>
      <c r="L4" s="25"/>
      <c r="M4" s="5">
        <v>2025</v>
      </c>
      <c r="N4" s="1" t="s">
        <v>4</v>
      </c>
    </row>
    <row r="6" spans="1:24" x14ac:dyDescent="0.25">
      <c r="H6" s="4" t="s">
        <v>5</v>
      </c>
      <c r="I6" s="26" t="s">
        <v>6</v>
      </c>
      <c r="J6" s="26"/>
      <c r="K6" s="26"/>
      <c r="L6" s="26"/>
      <c r="M6" s="26"/>
      <c r="N6" s="26"/>
      <c r="O6" s="26"/>
      <c r="P6" s="26"/>
      <c r="Q6" s="26"/>
      <c r="R6" s="26"/>
    </row>
    <row r="7" spans="1:24" x14ac:dyDescent="0.25">
      <c r="I7" s="23" t="s">
        <v>7</v>
      </c>
      <c r="J7" s="23"/>
      <c r="K7" s="23"/>
      <c r="L7" s="23"/>
      <c r="M7" s="23"/>
      <c r="N7" s="23"/>
      <c r="O7" s="23"/>
      <c r="P7" s="23"/>
      <c r="Q7" s="23"/>
      <c r="R7" s="23"/>
    </row>
    <row r="9" spans="1:24" x14ac:dyDescent="0.25">
      <c r="K9" s="4" t="s">
        <v>8</v>
      </c>
      <c r="L9" s="26">
        <v>2025</v>
      </c>
      <c r="M9" s="27"/>
      <c r="N9" s="1" t="s">
        <v>9</v>
      </c>
    </row>
    <row r="11" spans="1:24" x14ac:dyDescent="0.25">
      <c r="J11" s="4" t="s">
        <v>10</v>
      </c>
      <c r="K11" s="27" t="s">
        <v>192</v>
      </c>
      <c r="L11" s="27"/>
      <c r="M11" s="27"/>
      <c r="N11" s="27"/>
      <c r="O11" s="27"/>
      <c r="P11" s="27"/>
      <c r="Q11" s="27"/>
      <c r="R11" s="27"/>
      <c r="S11" s="27"/>
    </row>
    <row r="12" spans="1:24" x14ac:dyDescent="0.25">
      <c r="K12" s="23" t="s">
        <v>11</v>
      </c>
      <c r="L12" s="23"/>
      <c r="M12" s="23"/>
      <c r="N12" s="23"/>
      <c r="O12" s="23"/>
      <c r="P12" s="23"/>
      <c r="Q12" s="23"/>
      <c r="R12" s="23"/>
      <c r="S12" s="23"/>
    </row>
    <row r="13" spans="1:24" s="7" customFormat="1" x14ac:dyDescent="0.25">
      <c r="X13" s="8"/>
    </row>
    <row r="14" spans="1:24" x14ac:dyDescent="0.25">
      <c r="A14" s="68" t="s">
        <v>12</v>
      </c>
      <c r="B14" s="68" t="s">
        <v>13</v>
      </c>
      <c r="C14" s="68" t="s">
        <v>14</v>
      </c>
      <c r="D14" s="69" t="s">
        <v>15</v>
      </c>
      <c r="E14" s="69"/>
      <c r="F14" s="69"/>
      <c r="G14" s="69"/>
      <c r="H14" s="69"/>
      <c r="I14" s="69"/>
      <c r="J14" s="69"/>
      <c r="K14" s="69"/>
      <c r="L14" s="69"/>
      <c r="M14" s="69"/>
      <c r="N14" s="68" t="s">
        <v>16</v>
      </c>
      <c r="O14" s="68"/>
      <c r="P14" s="68"/>
      <c r="Q14" s="68"/>
      <c r="R14" s="68"/>
      <c r="S14" s="68"/>
      <c r="T14" s="68"/>
      <c r="U14" s="68"/>
      <c r="V14" s="68"/>
      <c r="W14" s="68"/>
      <c r="X14" s="68" t="s">
        <v>17</v>
      </c>
    </row>
    <row r="15" spans="1:24" x14ac:dyDescent="0.25">
      <c r="A15" s="68"/>
      <c r="B15" s="68"/>
      <c r="C15" s="68"/>
      <c r="D15" s="69" t="s">
        <v>354</v>
      </c>
      <c r="E15" s="69"/>
      <c r="F15" s="69"/>
      <c r="G15" s="69"/>
      <c r="H15" s="69"/>
      <c r="I15" s="69"/>
      <c r="J15" s="69"/>
      <c r="K15" s="69"/>
      <c r="L15" s="69"/>
      <c r="M15" s="69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</row>
    <row r="16" spans="1:24" x14ac:dyDescent="0.25">
      <c r="A16" s="68"/>
      <c r="B16" s="68"/>
      <c r="C16" s="68"/>
      <c r="D16" s="69" t="s">
        <v>18</v>
      </c>
      <c r="E16" s="69"/>
      <c r="F16" s="69"/>
      <c r="G16" s="69"/>
      <c r="H16" s="69"/>
      <c r="I16" s="69" t="s">
        <v>19</v>
      </c>
      <c r="J16" s="69"/>
      <c r="K16" s="69"/>
      <c r="L16" s="69"/>
      <c r="M16" s="69"/>
      <c r="N16" s="28" t="s">
        <v>20</v>
      </c>
      <c r="O16" s="28"/>
      <c r="P16" s="28" t="s">
        <v>21</v>
      </c>
      <c r="Q16" s="28"/>
      <c r="R16" s="28" t="s">
        <v>22</v>
      </c>
      <c r="S16" s="28"/>
      <c r="T16" s="28" t="s">
        <v>23</v>
      </c>
      <c r="U16" s="28"/>
      <c r="V16" s="28" t="s">
        <v>24</v>
      </c>
      <c r="W16" s="28"/>
      <c r="X16" s="68"/>
    </row>
    <row r="17" spans="1:24" x14ac:dyDescent="0.25">
      <c r="A17" s="68"/>
      <c r="B17" s="68"/>
      <c r="C17" s="68"/>
      <c r="D17" s="70" t="s">
        <v>20</v>
      </c>
      <c r="E17" s="70" t="s">
        <v>21</v>
      </c>
      <c r="F17" s="70" t="s">
        <v>22</v>
      </c>
      <c r="G17" s="70" t="s">
        <v>23</v>
      </c>
      <c r="H17" s="70" t="s">
        <v>25</v>
      </c>
      <c r="I17" s="70" t="s">
        <v>26</v>
      </c>
      <c r="J17" s="70" t="s">
        <v>21</v>
      </c>
      <c r="K17" s="70" t="s">
        <v>22</v>
      </c>
      <c r="L17" s="70" t="s">
        <v>23</v>
      </c>
      <c r="M17" s="70" t="s">
        <v>25</v>
      </c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68"/>
    </row>
    <row r="18" spans="1:24" ht="47.25" x14ac:dyDescent="0.25">
      <c r="A18" s="68"/>
      <c r="B18" s="68"/>
      <c r="C18" s="68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29" t="s">
        <v>27</v>
      </c>
      <c r="O18" s="29" t="s">
        <v>28</v>
      </c>
      <c r="P18" s="29" t="s">
        <v>27</v>
      </c>
      <c r="Q18" s="29" t="s">
        <v>28</v>
      </c>
      <c r="R18" s="29" t="s">
        <v>27</v>
      </c>
      <c r="S18" s="29" t="s">
        <v>28</v>
      </c>
      <c r="T18" s="29" t="s">
        <v>27</v>
      </c>
      <c r="U18" s="29" t="s">
        <v>28</v>
      </c>
      <c r="V18" s="29" t="s">
        <v>27</v>
      </c>
      <c r="W18" s="29" t="s">
        <v>28</v>
      </c>
      <c r="X18" s="68"/>
    </row>
    <row r="19" spans="1:24" x14ac:dyDescent="0.25">
      <c r="A19" s="30">
        <v>1</v>
      </c>
      <c r="B19" s="30">
        <v>2</v>
      </c>
      <c r="C19" s="30">
        <v>3</v>
      </c>
      <c r="D19" s="30">
        <v>4</v>
      </c>
      <c r="E19" s="30">
        <v>5</v>
      </c>
      <c r="F19" s="30">
        <v>6</v>
      </c>
      <c r="G19" s="30">
        <v>7</v>
      </c>
      <c r="H19" s="30">
        <v>8</v>
      </c>
      <c r="I19" s="30">
        <v>9</v>
      </c>
      <c r="J19" s="30">
        <v>10</v>
      </c>
      <c r="K19" s="30">
        <v>11</v>
      </c>
      <c r="L19" s="30">
        <v>12</v>
      </c>
      <c r="M19" s="30">
        <v>13</v>
      </c>
      <c r="N19" s="30">
        <v>14</v>
      </c>
      <c r="O19" s="30">
        <v>15</v>
      </c>
      <c r="P19" s="30">
        <v>16</v>
      </c>
      <c r="Q19" s="30">
        <v>17</v>
      </c>
      <c r="R19" s="30">
        <v>18</v>
      </c>
      <c r="S19" s="30">
        <v>19</v>
      </c>
      <c r="T19" s="30">
        <v>20</v>
      </c>
      <c r="U19" s="30">
        <v>21</v>
      </c>
      <c r="V19" s="30">
        <v>22</v>
      </c>
      <c r="W19" s="30">
        <v>23</v>
      </c>
      <c r="X19" s="71">
        <v>24</v>
      </c>
    </row>
    <row r="20" spans="1:24" x14ac:dyDescent="0.25">
      <c r="A20" s="31">
        <v>0</v>
      </c>
      <c r="B20" s="32" t="s">
        <v>29</v>
      </c>
      <c r="C20" s="33">
        <v>0</v>
      </c>
      <c r="D20" s="9">
        <f>D22+D33+D93+D119</f>
        <v>343.52231</v>
      </c>
      <c r="E20" s="9">
        <f>E22+E33+E93+E119</f>
        <v>0</v>
      </c>
      <c r="F20" s="9">
        <f>F22+F33+F93+F119</f>
        <v>0</v>
      </c>
      <c r="G20" s="9">
        <f>G22+G33+G93+G119</f>
        <v>314.97831000000002</v>
      </c>
      <c r="H20" s="9">
        <f>H22+H33+H93+H119</f>
        <v>28.544</v>
      </c>
      <c r="I20" s="9">
        <f>I22+I33+I93+I119</f>
        <v>158.565278656</v>
      </c>
      <c r="J20" s="9">
        <f>J22+J33+J93+J119</f>
        <v>0</v>
      </c>
      <c r="K20" s="9">
        <f>K22+K33+K93+K119</f>
        <v>0</v>
      </c>
      <c r="L20" s="9">
        <f>L22+L33+L93+L119</f>
        <v>139.90027865599998</v>
      </c>
      <c r="M20" s="9">
        <f>M22+M33+M93+M119</f>
        <v>18.664999999999999</v>
      </c>
      <c r="N20" s="9">
        <f t="shared" ref="N20:N25" si="0">I20-D20</f>
        <v>-184.957031344</v>
      </c>
      <c r="O20" s="9">
        <f t="shared" ref="O20:O27" si="1">N20/D20*100</f>
        <v>-53.84134478601986</v>
      </c>
      <c r="P20" s="9">
        <f t="shared" ref="P20:P27" si="2">J20-E20</f>
        <v>0</v>
      </c>
      <c r="Q20" s="9" t="e">
        <f t="shared" ref="Q20:Q27" si="3">P20/E20*100</f>
        <v>#DIV/0!</v>
      </c>
      <c r="R20" s="9">
        <f t="shared" ref="R20:R27" si="4">K20-F20</f>
        <v>0</v>
      </c>
      <c r="S20" s="9" t="e">
        <f t="shared" ref="S20:S27" si="5">R20/F20*100</f>
        <v>#DIV/0!</v>
      </c>
      <c r="T20" s="9">
        <f t="shared" ref="T20:T27" si="6">L20-G20</f>
        <v>-175.07803134400004</v>
      </c>
      <c r="U20" s="9">
        <f t="shared" ref="U20:U27" si="7">T20/G20*100</f>
        <v>-55.584154776879721</v>
      </c>
      <c r="V20" s="9">
        <f t="shared" ref="V20:V27" si="8">M20-H20</f>
        <v>-9.8790000000000013</v>
      </c>
      <c r="W20" s="9">
        <f t="shared" ref="W20:W27" si="9">V20/H20*100</f>
        <v>-34.609725336322875</v>
      </c>
      <c r="X20" s="11" t="s">
        <v>30</v>
      </c>
    </row>
    <row r="21" spans="1:24" x14ac:dyDescent="0.25">
      <c r="A21" s="34">
        <v>1</v>
      </c>
      <c r="B21" s="34" t="s">
        <v>31</v>
      </c>
      <c r="C21" s="34" t="s">
        <v>32</v>
      </c>
      <c r="D21" s="9">
        <f t="shared" ref="D21:M21" si="10">D20</f>
        <v>343.52231</v>
      </c>
      <c r="E21" s="9">
        <f t="shared" si="10"/>
        <v>0</v>
      </c>
      <c r="F21" s="9">
        <f t="shared" si="10"/>
        <v>0</v>
      </c>
      <c r="G21" s="9">
        <f t="shared" si="10"/>
        <v>314.97831000000002</v>
      </c>
      <c r="H21" s="9">
        <f t="shared" si="10"/>
        <v>28.544</v>
      </c>
      <c r="I21" s="9">
        <f t="shared" si="10"/>
        <v>158.565278656</v>
      </c>
      <c r="J21" s="9">
        <f t="shared" si="10"/>
        <v>0</v>
      </c>
      <c r="K21" s="9">
        <f t="shared" si="10"/>
        <v>0</v>
      </c>
      <c r="L21" s="9">
        <f t="shared" si="10"/>
        <v>139.90027865599998</v>
      </c>
      <c r="M21" s="9">
        <f t="shared" si="10"/>
        <v>18.664999999999999</v>
      </c>
      <c r="N21" s="9">
        <f t="shared" si="0"/>
        <v>-184.957031344</v>
      </c>
      <c r="O21" s="9">
        <f t="shared" si="1"/>
        <v>-53.84134478601986</v>
      </c>
      <c r="P21" s="9">
        <f t="shared" si="2"/>
        <v>0</v>
      </c>
      <c r="Q21" s="9" t="e">
        <f t="shared" si="3"/>
        <v>#DIV/0!</v>
      </c>
      <c r="R21" s="9">
        <f t="shared" si="4"/>
        <v>0</v>
      </c>
      <c r="S21" s="9" t="e">
        <f t="shared" si="5"/>
        <v>#DIV/0!</v>
      </c>
      <c r="T21" s="9">
        <f t="shared" si="6"/>
        <v>-175.07803134400004</v>
      </c>
      <c r="U21" s="9">
        <f t="shared" si="7"/>
        <v>-55.584154776879721</v>
      </c>
      <c r="V21" s="9">
        <f t="shared" si="8"/>
        <v>-9.8790000000000013</v>
      </c>
      <c r="W21" s="9">
        <f t="shared" si="9"/>
        <v>-34.609725336322875</v>
      </c>
      <c r="X21" s="35" t="s">
        <v>30</v>
      </c>
    </row>
    <row r="22" spans="1:24" x14ac:dyDescent="0.25">
      <c r="A22" s="36" t="s">
        <v>33</v>
      </c>
      <c r="B22" s="37" t="s">
        <v>34</v>
      </c>
      <c r="C22" s="34" t="s">
        <v>32</v>
      </c>
      <c r="D22" s="9">
        <f>D23</f>
        <v>105.86</v>
      </c>
      <c r="E22" s="9">
        <f t="shared" ref="E22:M22" si="11">E23</f>
        <v>0</v>
      </c>
      <c r="F22" s="9">
        <f t="shared" si="11"/>
        <v>0</v>
      </c>
      <c r="G22" s="9">
        <f t="shared" si="11"/>
        <v>77.316000000000003</v>
      </c>
      <c r="H22" s="9">
        <f t="shared" si="11"/>
        <v>28.544</v>
      </c>
      <c r="I22" s="9">
        <f t="shared" si="11"/>
        <v>87.274000000000001</v>
      </c>
      <c r="J22" s="9">
        <f t="shared" si="11"/>
        <v>0</v>
      </c>
      <c r="K22" s="9">
        <f t="shared" si="11"/>
        <v>0</v>
      </c>
      <c r="L22" s="9">
        <f t="shared" si="11"/>
        <v>68.608999999999995</v>
      </c>
      <c r="M22" s="9">
        <f t="shared" si="11"/>
        <v>18.664999999999999</v>
      </c>
      <c r="N22" s="9">
        <f t="shared" si="0"/>
        <v>-18.585999999999999</v>
      </c>
      <c r="O22" s="9">
        <f t="shared" si="1"/>
        <v>-17.557150954090307</v>
      </c>
      <c r="P22" s="9">
        <f t="shared" si="2"/>
        <v>0</v>
      </c>
      <c r="Q22" s="9" t="e">
        <f t="shared" si="3"/>
        <v>#DIV/0!</v>
      </c>
      <c r="R22" s="9">
        <f t="shared" si="4"/>
        <v>0</v>
      </c>
      <c r="S22" s="9" t="e">
        <f t="shared" si="5"/>
        <v>#DIV/0!</v>
      </c>
      <c r="T22" s="9">
        <f t="shared" si="6"/>
        <v>-8.7070000000000078</v>
      </c>
      <c r="U22" s="9">
        <f t="shared" si="7"/>
        <v>-11.261575870453733</v>
      </c>
      <c r="V22" s="9">
        <f t="shared" si="8"/>
        <v>-9.8790000000000013</v>
      </c>
      <c r="W22" s="9">
        <f t="shared" si="9"/>
        <v>-34.609725336322875</v>
      </c>
      <c r="X22" s="11" t="s">
        <v>30</v>
      </c>
    </row>
    <row r="23" spans="1:24" ht="31.5" x14ac:dyDescent="0.25">
      <c r="A23" s="36" t="s">
        <v>35</v>
      </c>
      <c r="B23" s="37" t="s">
        <v>36</v>
      </c>
      <c r="C23" s="34" t="s">
        <v>32</v>
      </c>
      <c r="D23" s="9">
        <f>SUM(D24:D26)</f>
        <v>105.86</v>
      </c>
      <c r="E23" s="9">
        <f>SUM(E24:E26)</f>
        <v>0</v>
      </c>
      <c r="F23" s="9">
        <f t="shared" ref="F23:M23" si="12">SUM(F24:F26)</f>
        <v>0</v>
      </c>
      <c r="G23" s="9">
        <f t="shared" si="12"/>
        <v>77.316000000000003</v>
      </c>
      <c r="H23" s="9">
        <f t="shared" si="12"/>
        <v>28.544</v>
      </c>
      <c r="I23" s="9">
        <f t="shared" si="12"/>
        <v>87.274000000000001</v>
      </c>
      <c r="J23" s="9">
        <f t="shared" si="12"/>
        <v>0</v>
      </c>
      <c r="K23" s="9">
        <f t="shared" si="12"/>
        <v>0</v>
      </c>
      <c r="L23" s="9">
        <f t="shared" si="12"/>
        <v>68.608999999999995</v>
      </c>
      <c r="M23" s="9">
        <f t="shared" si="12"/>
        <v>18.664999999999999</v>
      </c>
      <c r="N23" s="9">
        <f t="shared" si="0"/>
        <v>-18.585999999999999</v>
      </c>
      <c r="O23" s="9">
        <f t="shared" si="1"/>
        <v>-17.557150954090307</v>
      </c>
      <c r="P23" s="9">
        <f t="shared" si="2"/>
        <v>0</v>
      </c>
      <c r="Q23" s="9" t="e">
        <f t="shared" si="3"/>
        <v>#DIV/0!</v>
      </c>
      <c r="R23" s="9">
        <f t="shared" si="4"/>
        <v>0</v>
      </c>
      <c r="S23" s="9" t="e">
        <f t="shared" si="5"/>
        <v>#DIV/0!</v>
      </c>
      <c r="T23" s="9">
        <f t="shared" si="6"/>
        <v>-8.7070000000000078</v>
      </c>
      <c r="U23" s="9">
        <f t="shared" si="7"/>
        <v>-11.261575870453733</v>
      </c>
      <c r="V23" s="9">
        <f t="shared" si="8"/>
        <v>-9.8790000000000013</v>
      </c>
      <c r="W23" s="9">
        <f t="shared" si="9"/>
        <v>-34.609725336322875</v>
      </c>
      <c r="X23" s="35" t="s">
        <v>30</v>
      </c>
    </row>
    <row r="24" spans="1:24" ht="47.25" x14ac:dyDescent="0.25">
      <c r="A24" s="31" t="s">
        <v>37</v>
      </c>
      <c r="B24" s="32" t="s">
        <v>38</v>
      </c>
      <c r="C24" s="33" t="s">
        <v>32</v>
      </c>
      <c r="D24" s="22">
        <f>SUM(E24:H24)</f>
        <v>36.756</v>
      </c>
      <c r="E24" s="9">
        <v>0</v>
      </c>
      <c r="F24" s="9">
        <v>0</v>
      </c>
      <c r="G24" s="22">
        <v>36.756</v>
      </c>
      <c r="H24" s="9">
        <v>0</v>
      </c>
      <c r="I24" s="9">
        <f>SUM(J24:M24)</f>
        <v>21.757999999999999</v>
      </c>
      <c r="J24" s="9">
        <v>0</v>
      </c>
      <c r="K24" s="9">
        <v>0</v>
      </c>
      <c r="L24" s="10">
        <v>21.757999999999999</v>
      </c>
      <c r="M24" s="9">
        <v>0</v>
      </c>
      <c r="N24" s="9">
        <f t="shared" si="0"/>
        <v>-14.998000000000001</v>
      </c>
      <c r="O24" s="9">
        <f t="shared" si="1"/>
        <v>-40.804222439873769</v>
      </c>
      <c r="P24" s="9">
        <f t="shared" si="2"/>
        <v>0</v>
      </c>
      <c r="Q24" s="9" t="e">
        <f t="shared" si="3"/>
        <v>#DIV/0!</v>
      </c>
      <c r="R24" s="9">
        <f t="shared" si="4"/>
        <v>0</v>
      </c>
      <c r="S24" s="9" t="e">
        <f t="shared" si="5"/>
        <v>#DIV/0!</v>
      </c>
      <c r="T24" s="9">
        <f t="shared" si="6"/>
        <v>-14.998000000000001</v>
      </c>
      <c r="U24" s="9">
        <f t="shared" si="7"/>
        <v>-40.804222439873769</v>
      </c>
      <c r="V24" s="9">
        <f t="shared" si="8"/>
        <v>0</v>
      </c>
      <c r="W24" s="9" t="e">
        <f t="shared" si="9"/>
        <v>#DIV/0!</v>
      </c>
      <c r="X24" s="11" t="s">
        <v>30</v>
      </c>
    </row>
    <row r="25" spans="1:24" ht="47.25" x14ac:dyDescent="0.25">
      <c r="A25" s="31" t="s">
        <v>39</v>
      </c>
      <c r="B25" s="32" t="s">
        <v>40</v>
      </c>
      <c r="C25" s="33" t="s">
        <v>32</v>
      </c>
      <c r="D25" s="22">
        <f>SUM(E25:H25)</f>
        <v>40.56</v>
      </c>
      <c r="E25" s="9">
        <v>0</v>
      </c>
      <c r="F25" s="9">
        <v>0</v>
      </c>
      <c r="G25" s="22">
        <v>40.56</v>
      </c>
      <c r="H25" s="9">
        <v>0</v>
      </c>
      <c r="I25" s="9">
        <f>SUM(J25:M25)</f>
        <v>46.850999999999999</v>
      </c>
      <c r="J25" s="9">
        <v>0</v>
      </c>
      <c r="K25" s="9">
        <v>0</v>
      </c>
      <c r="L25" s="10">
        <v>46.850999999999999</v>
      </c>
      <c r="M25" s="9">
        <v>0</v>
      </c>
      <c r="N25" s="9">
        <f t="shared" si="0"/>
        <v>6.2909999999999968</v>
      </c>
      <c r="O25" s="9">
        <f t="shared" si="1"/>
        <v>15.51035502958579</v>
      </c>
      <c r="P25" s="9">
        <f t="shared" si="2"/>
        <v>0</v>
      </c>
      <c r="Q25" s="9" t="e">
        <f t="shared" si="3"/>
        <v>#DIV/0!</v>
      </c>
      <c r="R25" s="9">
        <f t="shared" si="4"/>
        <v>0</v>
      </c>
      <c r="S25" s="9" t="e">
        <f t="shared" si="5"/>
        <v>#DIV/0!</v>
      </c>
      <c r="T25" s="9">
        <f t="shared" si="6"/>
        <v>6.2909999999999968</v>
      </c>
      <c r="U25" s="9">
        <f t="shared" si="7"/>
        <v>15.51035502958579</v>
      </c>
      <c r="V25" s="9">
        <f t="shared" si="8"/>
        <v>0</v>
      </c>
      <c r="W25" s="9" t="e">
        <f t="shared" si="9"/>
        <v>#DIV/0!</v>
      </c>
      <c r="X25" s="11" t="s">
        <v>30</v>
      </c>
    </row>
    <row r="26" spans="1:24" ht="47.25" x14ac:dyDescent="0.25">
      <c r="A26" s="31" t="s">
        <v>41</v>
      </c>
      <c r="B26" s="32" t="s">
        <v>42</v>
      </c>
      <c r="C26" s="33" t="s">
        <v>32</v>
      </c>
      <c r="D26" s="9">
        <f>SUM(D27:D32)</f>
        <v>28.544</v>
      </c>
      <c r="E26" s="9">
        <f>SUM(E27:E32)</f>
        <v>0</v>
      </c>
      <c r="F26" s="9">
        <f>SUM(F27:F32)</f>
        <v>0</v>
      </c>
      <c r="G26" s="9">
        <f>SUM(G27:G32)</f>
        <v>0</v>
      </c>
      <c r="H26" s="9">
        <f>SUM(H27:H32)</f>
        <v>28.544</v>
      </c>
      <c r="I26" s="9">
        <f>SUM(I27:I32)</f>
        <v>18.664999999999999</v>
      </c>
      <c r="J26" s="9">
        <f t="shared" ref="J26:M26" si="13">SUM(J27:J32)</f>
        <v>0</v>
      </c>
      <c r="K26" s="9">
        <f t="shared" si="13"/>
        <v>0</v>
      </c>
      <c r="L26" s="9">
        <f t="shared" si="13"/>
        <v>0</v>
      </c>
      <c r="M26" s="9">
        <f t="shared" si="13"/>
        <v>18.664999999999999</v>
      </c>
      <c r="N26" s="9">
        <f>SUM(N27:N32)</f>
        <v>-22.07</v>
      </c>
      <c r="O26" s="9">
        <f>SUM(O27:O32)</f>
        <v>-162.75885872066269</v>
      </c>
      <c r="P26" s="9">
        <f>SUM(P27:P32)</f>
        <v>0</v>
      </c>
      <c r="Q26" s="9" t="e">
        <f t="shared" si="3"/>
        <v>#DIV/0!</v>
      </c>
      <c r="R26" s="9">
        <f t="shared" si="4"/>
        <v>0</v>
      </c>
      <c r="S26" s="9" t="e">
        <f t="shared" si="5"/>
        <v>#DIV/0!</v>
      </c>
      <c r="T26" s="9">
        <f t="shared" si="6"/>
        <v>0</v>
      </c>
      <c r="U26" s="9" t="e">
        <f t="shared" si="7"/>
        <v>#DIV/0!</v>
      </c>
      <c r="V26" s="9">
        <f t="shared" si="8"/>
        <v>-9.8790000000000013</v>
      </c>
      <c r="W26" s="9">
        <f t="shared" si="9"/>
        <v>-34.609725336322875</v>
      </c>
      <c r="X26" s="35" t="s">
        <v>30</v>
      </c>
    </row>
    <row r="27" spans="1:24" ht="110.25" x14ac:dyDescent="0.25">
      <c r="A27" s="13" t="s">
        <v>43</v>
      </c>
      <c r="B27" s="38" t="s">
        <v>174</v>
      </c>
      <c r="C27" s="39" t="s">
        <v>175</v>
      </c>
      <c r="D27" s="12">
        <f>SUM(E27:H27)</f>
        <v>17.384</v>
      </c>
      <c r="E27" s="12">
        <v>0</v>
      </c>
      <c r="F27" s="12">
        <v>0</v>
      </c>
      <c r="G27" s="12">
        <v>0</v>
      </c>
      <c r="H27" s="12">
        <v>17.384</v>
      </c>
      <c r="I27" s="12">
        <f t="shared" ref="I27:I32" si="14">SUM(J27:M27)</f>
        <v>6.4740000000000002</v>
      </c>
      <c r="J27" s="12">
        <v>0</v>
      </c>
      <c r="K27" s="12">
        <v>0</v>
      </c>
      <c r="L27" s="12">
        <v>0</v>
      </c>
      <c r="M27" s="12">
        <v>6.4740000000000002</v>
      </c>
      <c r="N27" s="12">
        <f>I27-D27</f>
        <v>-10.91</v>
      </c>
      <c r="O27" s="12">
        <f t="shared" si="1"/>
        <v>-62.75885872066268</v>
      </c>
      <c r="P27" s="12">
        <f t="shared" si="2"/>
        <v>0</v>
      </c>
      <c r="Q27" s="12" t="e">
        <f t="shared" si="3"/>
        <v>#DIV/0!</v>
      </c>
      <c r="R27" s="12">
        <f t="shared" si="4"/>
        <v>0</v>
      </c>
      <c r="S27" s="12" t="e">
        <f t="shared" si="5"/>
        <v>#DIV/0!</v>
      </c>
      <c r="T27" s="12">
        <f t="shared" si="6"/>
        <v>0</v>
      </c>
      <c r="U27" s="12" t="e">
        <f t="shared" si="7"/>
        <v>#DIV/0!</v>
      </c>
      <c r="V27" s="12">
        <f t="shared" si="8"/>
        <v>-10.91</v>
      </c>
      <c r="W27" s="12">
        <f t="shared" si="9"/>
        <v>-62.75885872066268</v>
      </c>
      <c r="X27" s="40" t="s">
        <v>211</v>
      </c>
    </row>
    <row r="28" spans="1:24" ht="47.25" x14ac:dyDescent="0.25">
      <c r="A28" s="13" t="s">
        <v>46</v>
      </c>
      <c r="B28" s="21" t="s">
        <v>207</v>
      </c>
      <c r="C28" s="13" t="s">
        <v>208</v>
      </c>
      <c r="D28" s="12">
        <f t="shared" ref="D28" si="15">SUM(E28:H28)</f>
        <v>11.16</v>
      </c>
      <c r="E28" s="12">
        <v>0</v>
      </c>
      <c r="F28" s="12">
        <v>0</v>
      </c>
      <c r="G28" s="12">
        <v>0</v>
      </c>
      <c r="H28" s="12">
        <v>11.16</v>
      </c>
      <c r="I28" s="12">
        <f t="shared" si="14"/>
        <v>0</v>
      </c>
      <c r="J28" s="12">
        <v>0</v>
      </c>
      <c r="K28" s="12">
        <v>0</v>
      </c>
      <c r="L28" s="12">
        <v>0</v>
      </c>
      <c r="M28" s="12">
        <v>0</v>
      </c>
      <c r="N28" s="12">
        <f t="shared" ref="N28" si="16">I28-D28</f>
        <v>-11.16</v>
      </c>
      <c r="O28" s="12">
        <f t="shared" ref="O28" si="17">N28/D28*100</f>
        <v>-100</v>
      </c>
      <c r="P28" s="12">
        <f t="shared" ref="P28" si="18">J28-E28</f>
        <v>0</v>
      </c>
      <c r="Q28" s="12" t="e">
        <f t="shared" ref="Q28" si="19">P28/E28*100</f>
        <v>#DIV/0!</v>
      </c>
      <c r="R28" s="12">
        <f t="shared" ref="R28" si="20">K28-F28</f>
        <v>0</v>
      </c>
      <c r="S28" s="12" t="e">
        <f t="shared" ref="S28" si="21">R28/F28*100</f>
        <v>#DIV/0!</v>
      </c>
      <c r="T28" s="12">
        <f t="shared" ref="T28" si="22">L28-G28</f>
        <v>0</v>
      </c>
      <c r="U28" s="12" t="e">
        <f t="shared" ref="U28" si="23">T28/G28*100</f>
        <v>#DIV/0!</v>
      </c>
      <c r="V28" s="12">
        <f t="shared" ref="V28" si="24">M28-H28</f>
        <v>-11.16</v>
      </c>
      <c r="W28" s="12">
        <f t="shared" ref="W28" si="25">V28/H28*100</f>
        <v>-100</v>
      </c>
      <c r="X28" s="40" t="s">
        <v>212</v>
      </c>
    </row>
    <row r="29" spans="1:24" ht="78.75" x14ac:dyDescent="0.25">
      <c r="A29" s="13" t="s">
        <v>47</v>
      </c>
      <c r="B29" s="40" t="s">
        <v>408</v>
      </c>
      <c r="C29" s="39" t="s">
        <v>409</v>
      </c>
      <c r="D29" s="12" t="s">
        <v>30</v>
      </c>
      <c r="E29" s="12" t="s">
        <v>30</v>
      </c>
      <c r="F29" s="12" t="s">
        <v>30</v>
      </c>
      <c r="G29" s="12" t="s">
        <v>30</v>
      </c>
      <c r="H29" s="12" t="s">
        <v>30</v>
      </c>
      <c r="I29" s="12">
        <f t="shared" si="14"/>
        <v>0</v>
      </c>
      <c r="J29" s="12">
        <v>0</v>
      </c>
      <c r="K29" s="12">
        <v>0</v>
      </c>
      <c r="L29" s="12">
        <v>0</v>
      </c>
      <c r="M29" s="12">
        <v>0</v>
      </c>
      <c r="N29" s="12" t="s">
        <v>30</v>
      </c>
      <c r="O29" s="12" t="s">
        <v>30</v>
      </c>
      <c r="P29" s="12" t="s">
        <v>30</v>
      </c>
      <c r="Q29" s="12" t="s">
        <v>30</v>
      </c>
      <c r="R29" s="12" t="s">
        <v>30</v>
      </c>
      <c r="S29" s="12" t="s">
        <v>30</v>
      </c>
      <c r="T29" s="12" t="s">
        <v>30</v>
      </c>
      <c r="U29" s="12" t="s">
        <v>30</v>
      </c>
      <c r="V29" s="12" t="s">
        <v>30</v>
      </c>
      <c r="W29" s="12" t="s">
        <v>30</v>
      </c>
      <c r="X29" s="40" t="s">
        <v>410</v>
      </c>
    </row>
    <row r="30" spans="1:24" ht="141.75" x14ac:dyDescent="0.25">
      <c r="A30" s="13" t="s">
        <v>48</v>
      </c>
      <c r="B30" s="40" t="s">
        <v>44</v>
      </c>
      <c r="C30" s="20" t="s">
        <v>45</v>
      </c>
      <c r="D30" s="12" t="s">
        <v>30</v>
      </c>
      <c r="E30" s="12" t="s">
        <v>30</v>
      </c>
      <c r="F30" s="12" t="s">
        <v>30</v>
      </c>
      <c r="G30" s="12" t="s">
        <v>30</v>
      </c>
      <c r="H30" s="12" t="s">
        <v>30</v>
      </c>
      <c r="I30" s="12">
        <f t="shared" si="14"/>
        <v>1.9409999999999998</v>
      </c>
      <c r="J30" s="12">
        <v>0</v>
      </c>
      <c r="K30" s="12">
        <v>0</v>
      </c>
      <c r="L30" s="12">
        <v>0</v>
      </c>
      <c r="M30" s="12">
        <v>1.9409999999999998</v>
      </c>
      <c r="N30" s="12" t="s">
        <v>30</v>
      </c>
      <c r="O30" s="12" t="s">
        <v>30</v>
      </c>
      <c r="P30" s="12" t="s">
        <v>30</v>
      </c>
      <c r="Q30" s="12" t="s">
        <v>30</v>
      </c>
      <c r="R30" s="12" t="s">
        <v>30</v>
      </c>
      <c r="S30" s="12" t="s">
        <v>30</v>
      </c>
      <c r="T30" s="12" t="s">
        <v>30</v>
      </c>
      <c r="U30" s="12" t="s">
        <v>30</v>
      </c>
      <c r="V30" s="12" t="s">
        <v>30</v>
      </c>
      <c r="W30" s="12" t="s">
        <v>30</v>
      </c>
      <c r="X30" s="19" t="s">
        <v>213</v>
      </c>
    </row>
    <row r="31" spans="1:24" ht="78.75" x14ac:dyDescent="0.25">
      <c r="A31" s="13" t="s">
        <v>51</v>
      </c>
      <c r="B31" s="38" t="s">
        <v>49</v>
      </c>
      <c r="C31" s="39" t="s">
        <v>50</v>
      </c>
      <c r="D31" s="12" t="s">
        <v>30</v>
      </c>
      <c r="E31" s="12" t="s">
        <v>30</v>
      </c>
      <c r="F31" s="12" t="s">
        <v>30</v>
      </c>
      <c r="G31" s="12" t="s">
        <v>30</v>
      </c>
      <c r="H31" s="12" t="s">
        <v>30</v>
      </c>
      <c r="I31" s="12">
        <f t="shared" si="14"/>
        <v>0.11</v>
      </c>
      <c r="J31" s="12">
        <v>0</v>
      </c>
      <c r="K31" s="12">
        <v>0</v>
      </c>
      <c r="L31" s="12">
        <v>0</v>
      </c>
      <c r="M31" s="12">
        <v>0.11</v>
      </c>
      <c r="N31" s="12" t="s">
        <v>30</v>
      </c>
      <c r="O31" s="12" t="s">
        <v>30</v>
      </c>
      <c r="P31" s="12" t="s">
        <v>30</v>
      </c>
      <c r="Q31" s="12" t="s">
        <v>30</v>
      </c>
      <c r="R31" s="12" t="s">
        <v>30</v>
      </c>
      <c r="S31" s="12" t="s">
        <v>30</v>
      </c>
      <c r="T31" s="12" t="s">
        <v>30</v>
      </c>
      <c r="U31" s="12" t="s">
        <v>30</v>
      </c>
      <c r="V31" s="12" t="s">
        <v>30</v>
      </c>
      <c r="W31" s="12" t="s">
        <v>30</v>
      </c>
      <c r="X31" s="40" t="s">
        <v>214</v>
      </c>
    </row>
    <row r="32" spans="1:24" ht="47.25" x14ac:dyDescent="0.25">
      <c r="A32" s="13" t="s">
        <v>414</v>
      </c>
      <c r="B32" s="38" t="s">
        <v>209</v>
      </c>
      <c r="C32" s="39" t="s">
        <v>210</v>
      </c>
      <c r="D32" s="12" t="s">
        <v>30</v>
      </c>
      <c r="E32" s="12" t="s">
        <v>30</v>
      </c>
      <c r="F32" s="12" t="s">
        <v>30</v>
      </c>
      <c r="G32" s="12" t="s">
        <v>30</v>
      </c>
      <c r="H32" s="12" t="s">
        <v>30</v>
      </c>
      <c r="I32" s="12">
        <f t="shared" si="14"/>
        <v>10.14</v>
      </c>
      <c r="J32" s="12">
        <v>0</v>
      </c>
      <c r="K32" s="12">
        <v>0</v>
      </c>
      <c r="L32" s="12">
        <v>0</v>
      </c>
      <c r="M32" s="12">
        <v>10.14</v>
      </c>
      <c r="N32" s="12" t="s">
        <v>30</v>
      </c>
      <c r="O32" s="12" t="s">
        <v>30</v>
      </c>
      <c r="P32" s="12" t="s">
        <v>30</v>
      </c>
      <c r="Q32" s="12" t="s">
        <v>30</v>
      </c>
      <c r="R32" s="12" t="s">
        <v>30</v>
      </c>
      <c r="S32" s="12" t="s">
        <v>30</v>
      </c>
      <c r="T32" s="12" t="s">
        <v>30</v>
      </c>
      <c r="U32" s="12" t="s">
        <v>30</v>
      </c>
      <c r="V32" s="12" t="s">
        <v>30</v>
      </c>
      <c r="W32" s="12" t="s">
        <v>30</v>
      </c>
      <c r="X32" s="40" t="s">
        <v>215</v>
      </c>
    </row>
    <row r="33" spans="1:24" ht="31.5" x14ac:dyDescent="0.25">
      <c r="A33" s="31" t="s">
        <v>52</v>
      </c>
      <c r="B33" s="32" t="s">
        <v>53</v>
      </c>
      <c r="C33" s="33" t="s">
        <v>32</v>
      </c>
      <c r="D33" s="10">
        <f t="shared" ref="D33:I33" si="26">D34+D47+D86</f>
        <v>106.57000000000002</v>
      </c>
      <c r="E33" s="10">
        <f t="shared" si="26"/>
        <v>0</v>
      </c>
      <c r="F33" s="10">
        <f t="shared" si="26"/>
        <v>0</v>
      </c>
      <c r="G33" s="10">
        <f t="shared" si="26"/>
        <v>106.57000000000002</v>
      </c>
      <c r="H33" s="10">
        <f t="shared" si="26"/>
        <v>0</v>
      </c>
      <c r="I33" s="10">
        <f t="shared" si="26"/>
        <v>51.719278656</v>
      </c>
      <c r="J33" s="10">
        <f t="shared" ref="J33:M33" si="27">J34+J47+J86</f>
        <v>0</v>
      </c>
      <c r="K33" s="10">
        <f t="shared" si="27"/>
        <v>0</v>
      </c>
      <c r="L33" s="10">
        <f t="shared" si="27"/>
        <v>51.719278656</v>
      </c>
      <c r="M33" s="10">
        <f t="shared" si="27"/>
        <v>0</v>
      </c>
      <c r="N33" s="9">
        <f t="shared" ref="N33:N37" si="28">I33-D33</f>
        <v>-54.850721344000021</v>
      </c>
      <c r="O33" s="9">
        <f t="shared" ref="O33:O37" si="29">N33/D33*100</f>
        <v>-51.469195218166476</v>
      </c>
      <c r="P33" s="9">
        <f t="shared" ref="P33:P37" si="30">J33-E33</f>
        <v>0</v>
      </c>
      <c r="Q33" s="9" t="e">
        <f t="shared" ref="Q33:Q37" si="31">P33/E33*100</f>
        <v>#DIV/0!</v>
      </c>
      <c r="R33" s="9">
        <f t="shared" ref="R33:R37" si="32">K33-F33</f>
        <v>0</v>
      </c>
      <c r="S33" s="9" t="e">
        <f t="shared" ref="S33:S37" si="33">R33/F33*100</f>
        <v>#DIV/0!</v>
      </c>
      <c r="T33" s="9">
        <f t="shared" ref="T33:T37" si="34">L33-G33</f>
        <v>-54.850721344000021</v>
      </c>
      <c r="U33" s="9">
        <f t="shared" ref="U33:U37" si="35">T33/G33*100</f>
        <v>-51.469195218166476</v>
      </c>
      <c r="V33" s="9">
        <f t="shared" ref="V33:V37" si="36">M33-H33</f>
        <v>0</v>
      </c>
      <c r="W33" s="9" t="e">
        <f t="shared" ref="W33:W37" si="37">V33/H33*100</f>
        <v>#DIV/0!</v>
      </c>
      <c r="X33" s="19" t="s">
        <v>30</v>
      </c>
    </row>
    <row r="34" spans="1:24" ht="63" x14ac:dyDescent="0.25">
      <c r="A34" s="41" t="s">
        <v>54</v>
      </c>
      <c r="B34" s="42" t="s">
        <v>55</v>
      </c>
      <c r="C34" s="43" t="s">
        <v>32</v>
      </c>
      <c r="D34" s="44">
        <f>D35+D45</f>
        <v>17.79</v>
      </c>
      <c r="E34" s="44">
        <f t="shared" ref="E34:I34" si="38">E35+E45</f>
        <v>0</v>
      </c>
      <c r="F34" s="44">
        <f t="shared" si="38"/>
        <v>0</v>
      </c>
      <c r="G34" s="44">
        <f t="shared" si="38"/>
        <v>17.79</v>
      </c>
      <c r="H34" s="44">
        <f t="shared" si="38"/>
        <v>0</v>
      </c>
      <c r="I34" s="44">
        <f t="shared" si="38"/>
        <v>4.0350000000000001</v>
      </c>
      <c r="J34" s="44">
        <f t="shared" ref="J34:M34" si="39">J35+J45</f>
        <v>0</v>
      </c>
      <c r="K34" s="44">
        <f t="shared" si="39"/>
        <v>0</v>
      </c>
      <c r="L34" s="44">
        <f t="shared" si="39"/>
        <v>4.0350000000000001</v>
      </c>
      <c r="M34" s="44">
        <f t="shared" si="39"/>
        <v>0</v>
      </c>
      <c r="N34" s="9">
        <f t="shared" si="28"/>
        <v>-13.754999999999999</v>
      </c>
      <c r="O34" s="9">
        <f t="shared" si="29"/>
        <v>-77.318718381112987</v>
      </c>
      <c r="P34" s="9">
        <f t="shared" si="30"/>
        <v>0</v>
      </c>
      <c r="Q34" s="9" t="e">
        <f t="shared" si="31"/>
        <v>#DIV/0!</v>
      </c>
      <c r="R34" s="9">
        <f t="shared" si="32"/>
        <v>0</v>
      </c>
      <c r="S34" s="9" t="e">
        <f t="shared" si="33"/>
        <v>#DIV/0!</v>
      </c>
      <c r="T34" s="9">
        <f t="shared" si="34"/>
        <v>-13.754999999999999</v>
      </c>
      <c r="U34" s="9">
        <f t="shared" si="35"/>
        <v>-77.318718381112987</v>
      </c>
      <c r="V34" s="9">
        <f t="shared" si="36"/>
        <v>0</v>
      </c>
      <c r="W34" s="9" t="e">
        <f t="shared" si="37"/>
        <v>#DIV/0!</v>
      </c>
      <c r="X34" s="19" t="s">
        <v>30</v>
      </c>
    </row>
    <row r="35" spans="1:24" ht="31.5" x14ac:dyDescent="0.25">
      <c r="A35" s="41" t="s">
        <v>56</v>
      </c>
      <c r="B35" s="42" t="s">
        <v>57</v>
      </c>
      <c r="C35" s="43" t="s">
        <v>32</v>
      </c>
      <c r="D35" s="44">
        <f t="shared" ref="D35:H35" si="40">SUM(D36:D44)</f>
        <v>16.97</v>
      </c>
      <c r="E35" s="44">
        <f t="shared" si="40"/>
        <v>0</v>
      </c>
      <c r="F35" s="44">
        <f t="shared" si="40"/>
        <v>0</v>
      </c>
      <c r="G35" s="44">
        <f t="shared" si="40"/>
        <v>16.97</v>
      </c>
      <c r="H35" s="44">
        <f t="shared" si="40"/>
        <v>0</v>
      </c>
      <c r="I35" s="44">
        <f>SUM(I36:I44)</f>
        <v>4.0350000000000001</v>
      </c>
      <c r="J35" s="44">
        <f t="shared" ref="J35:M35" si="41">SUM(J36:J44)</f>
        <v>0</v>
      </c>
      <c r="K35" s="44">
        <f t="shared" si="41"/>
        <v>0</v>
      </c>
      <c r="L35" s="44">
        <f t="shared" si="41"/>
        <v>4.0350000000000001</v>
      </c>
      <c r="M35" s="44">
        <f t="shared" si="41"/>
        <v>0</v>
      </c>
      <c r="N35" s="9">
        <f t="shared" si="28"/>
        <v>-12.934999999999999</v>
      </c>
      <c r="O35" s="9">
        <f t="shared" si="29"/>
        <v>-76.222746022392457</v>
      </c>
      <c r="P35" s="9">
        <f t="shared" si="30"/>
        <v>0</v>
      </c>
      <c r="Q35" s="9" t="e">
        <f t="shared" si="31"/>
        <v>#DIV/0!</v>
      </c>
      <c r="R35" s="9">
        <f t="shared" si="32"/>
        <v>0</v>
      </c>
      <c r="S35" s="9" t="e">
        <f t="shared" si="33"/>
        <v>#DIV/0!</v>
      </c>
      <c r="T35" s="9">
        <f t="shared" si="34"/>
        <v>-12.934999999999999</v>
      </c>
      <c r="U35" s="9">
        <f t="shared" si="35"/>
        <v>-76.222746022392457</v>
      </c>
      <c r="V35" s="9">
        <f t="shared" si="36"/>
        <v>0</v>
      </c>
      <c r="W35" s="9" t="e">
        <f t="shared" si="37"/>
        <v>#DIV/0!</v>
      </c>
      <c r="X35" s="19" t="s">
        <v>30</v>
      </c>
    </row>
    <row r="36" spans="1:24" s="14" customFormat="1" ht="78.75" x14ac:dyDescent="0.25">
      <c r="A36" s="13" t="s">
        <v>58</v>
      </c>
      <c r="B36" s="40" t="s">
        <v>176</v>
      </c>
      <c r="C36" s="19" t="s">
        <v>177</v>
      </c>
      <c r="D36" s="12">
        <f>SUM(E36:H36)</f>
        <v>9.7899999999999991</v>
      </c>
      <c r="E36" s="12">
        <v>0</v>
      </c>
      <c r="F36" s="12">
        <v>0</v>
      </c>
      <c r="G36" s="16">
        <v>9.7899999999999991</v>
      </c>
      <c r="H36" s="12">
        <v>0</v>
      </c>
      <c r="I36" s="12">
        <f t="shared" ref="I36:I43" si="42">SUM(J36:M36)</f>
        <v>0</v>
      </c>
      <c r="J36" s="12">
        <v>0</v>
      </c>
      <c r="K36" s="12">
        <v>0</v>
      </c>
      <c r="L36" s="12">
        <v>0</v>
      </c>
      <c r="M36" s="12">
        <v>0</v>
      </c>
      <c r="N36" s="12">
        <f t="shared" si="28"/>
        <v>-9.7899999999999991</v>
      </c>
      <c r="O36" s="12">
        <f t="shared" si="29"/>
        <v>-100</v>
      </c>
      <c r="P36" s="12">
        <f t="shared" si="30"/>
        <v>0</v>
      </c>
      <c r="Q36" s="12" t="e">
        <f t="shared" si="31"/>
        <v>#DIV/0!</v>
      </c>
      <c r="R36" s="12">
        <f t="shared" si="32"/>
        <v>0</v>
      </c>
      <c r="S36" s="12" t="e">
        <f t="shared" si="33"/>
        <v>#DIV/0!</v>
      </c>
      <c r="T36" s="12">
        <f t="shared" si="34"/>
        <v>-9.7899999999999991</v>
      </c>
      <c r="U36" s="12">
        <f t="shared" si="35"/>
        <v>-100</v>
      </c>
      <c r="V36" s="12">
        <f t="shared" si="36"/>
        <v>0</v>
      </c>
      <c r="W36" s="12" t="e">
        <f t="shared" si="37"/>
        <v>#DIV/0!</v>
      </c>
      <c r="X36" s="40" t="s">
        <v>224</v>
      </c>
    </row>
    <row r="37" spans="1:24" s="14" customFormat="1" ht="94.5" x14ac:dyDescent="0.25">
      <c r="A37" s="13" t="s">
        <v>59</v>
      </c>
      <c r="B37" s="21" t="s">
        <v>216</v>
      </c>
      <c r="C37" s="13" t="s">
        <v>217</v>
      </c>
      <c r="D37" s="12">
        <f>SUM(E37:H37)</f>
        <v>7.18</v>
      </c>
      <c r="E37" s="12">
        <v>0</v>
      </c>
      <c r="F37" s="12">
        <v>0</v>
      </c>
      <c r="G37" s="16">
        <v>7.18</v>
      </c>
      <c r="H37" s="12">
        <v>0</v>
      </c>
      <c r="I37" s="12">
        <f t="shared" si="42"/>
        <v>0</v>
      </c>
      <c r="J37" s="12">
        <v>0</v>
      </c>
      <c r="K37" s="12">
        <v>0</v>
      </c>
      <c r="L37" s="12">
        <v>0</v>
      </c>
      <c r="M37" s="12">
        <v>0</v>
      </c>
      <c r="N37" s="12">
        <f t="shared" si="28"/>
        <v>-7.18</v>
      </c>
      <c r="O37" s="12">
        <f t="shared" si="29"/>
        <v>-100</v>
      </c>
      <c r="P37" s="12">
        <f t="shared" si="30"/>
        <v>0</v>
      </c>
      <c r="Q37" s="12" t="e">
        <f t="shared" si="31"/>
        <v>#DIV/0!</v>
      </c>
      <c r="R37" s="12">
        <f t="shared" si="32"/>
        <v>0</v>
      </c>
      <c r="S37" s="12" t="e">
        <f t="shared" si="33"/>
        <v>#DIV/0!</v>
      </c>
      <c r="T37" s="12">
        <f t="shared" si="34"/>
        <v>-7.18</v>
      </c>
      <c r="U37" s="12">
        <f t="shared" si="35"/>
        <v>-100</v>
      </c>
      <c r="V37" s="12">
        <f t="shared" si="36"/>
        <v>0</v>
      </c>
      <c r="W37" s="12" t="e">
        <f t="shared" si="37"/>
        <v>#DIV/0!</v>
      </c>
      <c r="X37" s="40" t="s">
        <v>225</v>
      </c>
    </row>
    <row r="38" spans="1:24" s="14" customFormat="1" ht="110.25" x14ac:dyDescent="0.25">
      <c r="A38" s="13" t="s">
        <v>60</v>
      </c>
      <c r="B38" s="40" t="s">
        <v>360</v>
      </c>
      <c r="C38" s="20" t="s">
        <v>361</v>
      </c>
      <c r="D38" s="12" t="s">
        <v>30</v>
      </c>
      <c r="E38" s="12" t="s">
        <v>30</v>
      </c>
      <c r="F38" s="12" t="s">
        <v>30</v>
      </c>
      <c r="G38" s="12" t="s">
        <v>30</v>
      </c>
      <c r="H38" s="12" t="s">
        <v>30</v>
      </c>
      <c r="I38" s="12">
        <f t="shared" si="42"/>
        <v>0.95799999999999996</v>
      </c>
      <c r="J38" s="12">
        <v>0</v>
      </c>
      <c r="K38" s="12">
        <v>0</v>
      </c>
      <c r="L38" s="12">
        <v>0.95799999999999996</v>
      </c>
      <c r="M38" s="12">
        <v>0</v>
      </c>
      <c r="N38" s="12" t="s">
        <v>30</v>
      </c>
      <c r="O38" s="12" t="s">
        <v>30</v>
      </c>
      <c r="P38" s="12" t="s">
        <v>30</v>
      </c>
      <c r="Q38" s="12" t="s">
        <v>30</v>
      </c>
      <c r="R38" s="12" t="s">
        <v>30</v>
      </c>
      <c r="S38" s="12" t="s">
        <v>30</v>
      </c>
      <c r="T38" s="12" t="s">
        <v>30</v>
      </c>
      <c r="U38" s="12" t="s">
        <v>30</v>
      </c>
      <c r="V38" s="12" t="s">
        <v>30</v>
      </c>
      <c r="W38" s="12" t="s">
        <v>30</v>
      </c>
      <c r="X38" s="40" t="s">
        <v>366</v>
      </c>
    </row>
    <row r="39" spans="1:24" s="14" customFormat="1" ht="63" x14ac:dyDescent="0.25">
      <c r="A39" s="13" t="s">
        <v>61</v>
      </c>
      <c r="B39" s="46" t="s">
        <v>362</v>
      </c>
      <c r="C39" s="39" t="s">
        <v>363</v>
      </c>
      <c r="D39" s="12" t="s">
        <v>30</v>
      </c>
      <c r="E39" s="12" t="s">
        <v>30</v>
      </c>
      <c r="F39" s="12" t="s">
        <v>30</v>
      </c>
      <c r="G39" s="12" t="s">
        <v>30</v>
      </c>
      <c r="H39" s="12" t="s">
        <v>30</v>
      </c>
      <c r="I39" s="12">
        <f t="shared" si="42"/>
        <v>0.29399999999999998</v>
      </c>
      <c r="J39" s="12">
        <v>0</v>
      </c>
      <c r="K39" s="12">
        <v>0</v>
      </c>
      <c r="L39" s="12">
        <v>0.29399999999999998</v>
      </c>
      <c r="M39" s="12">
        <v>0</v>
      </c>
      <c r="N39" s="12" t="s">
        <v>30</v>
      </c>
      <c r="O39" s="12" t="s">
        <v>30</v>
      </c>
      <c r="P39" s="12" t="s">
        <v>30</v>
      </c>
      <c r="Q39" s="12" t="s">
        <v>30</v>
      </c>
      <c r="R39" s="12" t="s">
        <v>30</v>
      </c>
      <c r="S39" s="12" t="s">
        <v>30</v>
      </c>
      <c r="T39" s="12" t="s">
        <v>30</v>
      </c>
      <c r="U39" s="12" t="s">
        <v>30</v>
      </c>
      <c r="V39" s="12" t="s">
        <v>30</v>
      </c>
      <c r="W39" s="12" t="s">
        <v>30</v>
      </c>
      <c r="X39" s="46" t="s">
        <v>367</v>
      </c>
    </row>
    <row r="40" spans="1:24" s="14" customFormat="1" ht="63" x14ac:dyDescent="0.25">
      <c r="A40" s="13" t="s">
        <v>62</v>
      </c>
      <c r="B40" s="46" t="s">
        <v>364</v>
      </c>
      <c r="C40" s="39" t="s">
        <v>365</v>
      </c>
      <c r="D40" s="12" t="s">
        <v>30</v>
      </c>
      <c r="E40" s="12" t="s">
        <v>30</v>
      </c>
      <c r="F40" s="12" t="s">
        <v>30</v>
      </c>
      <c r="G40" s="12" t="s">
        <v>30</v>
      </c>
      <c r="H40" s="12" t="s">
        <v>30</v>
      </c>
      <c r="I40" s="12">
        <f t="shared" si="42"/>
        <v>1.085</v>
      </c>
      <c r="J40" s="12">
        <v>0</v>
      </c>
      <c r="K40" s="12">
        <v>0</v>
      </c>
      <c r="L40" s="12">
        <v>1.085</v>
      </c>
      <c r="M40" s="12">
        <v>0</v>
      </c>
      <c r="N40" s="12" t="s">
        <v>30</v>
      </c>
      <c r="O40" s="12" t="s">
        <v>30</v>
      </c>
      <c r="P40" s="12" t="s">
        <v>30</v>
      </c>
      <c r="Q40" s="12" t="s">
        <v>30</v>
      </c>
      <c r="R40" s="12" t="s">
        <v>30</v>
      </c>
      <c r="S40" s="12" t="s">
        <v>30</v>
      </c>
      <c r="T40" s="12" t="s">
        <v>30</v>
      </c>
      <c r="U40" s="12" t="s">
        <v>30</v>
      </c>
      <c r="V40" s="12" t="s">
        <v>30</v>
      </c>
      <c r="W40" s="12" t="s">
        <v>30</v>
      </c>
      <c r="X40" s="40" t="s">
        <v>368</v>
      </c>
    </row>
    <row r="41" spans="1:24" s="14" customFormat="1" ht="47.25" x14ac:dyDescent="0.25">
      <c r="A41" s="13" t="s">
        <v>357</v>
      </c>
      <c r="B41" s="40" t="s">
        <v>218</v>
      </c>
      <c r="C41" s="40" t="s">
        <v>219</v>
      </c>
      <c r="D41" s="12" t="s">
        <v>30</v>
      </c>
      <c r="E41" s="12" t="s">
        <v>30</v>
      </c>
      <c r="F41" s="12" t="s">
        <v>30</v>
      </c>
      <c r="G41" s="12" t="s">
        <v>30</v>
      </c>
      <c r="H41" s="12" t="s">
        <v>30</v>
      </c>
      <c r="I41" s="12">
        <f t="shared" si="42"/>
        <v>0.81799999999999995</v>
      </c>
      <c r="J41" s="12">
        <v>0</v>
      </c>
      <c r="K41" s="12">
        <v>0</v>
      </c>
      <c r="L41" s="12">
        <v>0.81799999999999995</v>
      </c>
      <c r="M41" s="12">
        <v>0</v>
      </c>
      <c r="N41" s="12" t="s">
        <v>30</v>
      </c>
      <c r="O41" s="12" t="s">
        <v>30</v>
      </c>
      <c r="P41" s="12" t="s">
        <v>30</v>
      </c>
      <c r="Q41" s="12" t="s">
        <v>30</v>
      </c>
      <c r="R41" s="12" t="s">
        <v>30</v>
      </c>
      <c r="S41" s="12" t="s">
        <v>30</v>
      </c>
      <c r="T41" s="12" t="s">
        <v>30</v>
      </c>
      <c r="U41" s="12" t="s">
        <v>30</v>
      </c>
      <c r="V41" s="12" t="s">
        <v>30</v>
      </c>
      <c r="W41" s="12" t="s">
        <v>30</v>
      </c>
      <c r="X41" s="45" t="s">
        <v>226</v>
      </c>
    </row>
    <row r="42" spans="1:24" s="14" customFormat="1" ht="47.25" x14ac:dyDescent="0.25">
      <c r="A42" s="13" t="s">
        <v>415</v>
      </c>
      <c r="B42" s="46" t="s">
        <v>220</v>
      </c>
      <c r="C42" s="39" t="s">
        <v>221</v>
      </c>
      <c r="D42" s="12" t="s">
        <v>30</v>
      </c>
      <c r="E42" s="12" t="s">
        <v>30</v>
      </c>
      <c r="F42" s="12" t="s">
        <v>30</v>
      </c>
      <c r="G42" s="12" t="s">
        <v>30</v>
      </c>
      <c r="H42" s="12" t="s">
        <v>30</v>
      </c>
      <c r="I42" s="12">
        <f t="shared" si="42"/>
        <v>0.08</v>
      </c>
      <c r="J42" s="12">
        <v>0</v>
      </c>
      <c r="K42" s="12">
        <v>0</v>
      </c>
      <c r="L42" s="12">
        <v>0.08</v>
      </c>
      <c r="M42" s="12">
        <v>0</v>
      </c>
      <c r="N42" s="12" t="s">
        <v>30</v>
      </c>
      <c r="O42" s="12" t="s">
        <v>30</v>
      </c>
      <c r="P42" s="12" t="s">
        <v>30</v>
      </c>
      <c r="Q42" s="12" t="s">
        <v>30</v>
      </c>
      <c r="R42" s="12" t="s">
        <v>30</v>
      </c>
      <c r="S42" s="12" t="s">
        <v>30</v>
      </c>
      <c r="T42" s="12" t="s">
        <v>30</v>
      </c>
      <c r="U42" s="12" t="s">
        <v>30</v>
      </c>
      <c r="V42" s="12" t="s">
        <v>30</v>
      </c>
      <c r="W42" s="12" t="s">
        <v>30</v>
      </c>
      <c r="X42" s="46" t="s">
        <v>227</v>
      </c>
    </row>
    <row r="43" spans="1:24" s="14" customFormat="1" ht="63" x14ac:dyDescent="0.25">
      <c r="A43" s="13" t="s">
        <v>416</v>
      </c>
      <c r="B43" s="46" t="s">
        <v>222</v>
      </c>
      <c r="C43" s="13" t="s">
        <v>223</v>
      </c>
      <c r="D43" s="12" t="s">
        <v>30</v>
      </c>
      <c r="E43" s="12" t="s">
        <v>30</v>
      </c>
      <c r="F43" s="12" t="s">
        <v>30</v>
      </c>
      <c r="G43" s="12" t="s">
        <v>30</v>
      </c>
      <c r="H43" s="12" t="s">
        <v>30</v>
      </c>
      <c r="I43" s="12">
        <f t="shared" si="42"/>
        <v>0.8</v>
      </c>
      <c r="J43" s="12">
        <v>0</v>
      </c>
      <c r="K43" s="12">
        <v>0</v>
      </c>
      <c r="L43" s="12">
        <v>0.8</v>
      </c>
      <c r="M43" s="12">
        <v>0</v>
      </c>
      <c r="N43" s="12" t="s">
        <v>30</v>
      </c>
      <c r="O43" s="12" t="s">
        <v>30</v>
      </c>
      <c r="P43" s="12" t="s">
        <v>30</v>
      </c>
      <c r="Q43" s="12" t="s">
        <v>30</v>
      </c>
      <c r="R43" s="12" t="s">
        <v>30</v>
      </c>
      <c r="S43" s="12" t="s">
        <v>30</v>
      </c>
      <c r="T43" s="12" t="s">
        <v>30</v>
      </c>
      <c r="U43" s="12" t="s">
        <v>30</v>
      </c>
      <c r="V43" s="12" t="s">
        <v>30</v>
      </c>
      <c r="W43" s="12" t="s">
        <v>30</v>
      </c>
      <c r="X43" s="40" t="s">
        <v>228</v>
      </c>
    </row>
    <row r="44" spans="1:24" s="14" customFormat="1" ht="78.75" x14ac:dyDescent="0.25">
      <c r="A44" s="13" t="s">
        <v>417</v>
      </c>
      <c r="B44" s="46" t="s">
        <v>355</v>
      </c>
      <c r="C44" s="45" t="s">
        <v>356</v>
      </c>
      <c r="D44" s="12" t="s">
        <v>30</v>
      </c>
      <c r="E44" s="12" t="s">
        <v>30</v>
      </c>
      <c r="F44" s="12" t="s">
        <v>30</v>
      </c>
      <c r="G44" s="12" t="s">
        <v>30</v>
      </c>
      <c r="H44" s="12" t="s">
        <v>30</v>
      </c>
      <c r="I44" s="12">
        <f t="shared" ref="I44" si="43">SUM(J44:M44)</f>
        <v>0</v>
      </c>
      <c r="J44" s="12">
        <v>0</v>
      </c>
      <c r="K44" s="12">
        <v>0</v>
      </c>
      <c r="L44" s="12">
        <v>0</v>
      </c>
      <c r="M44" s="12">
        <v>0</v>
      </c>
      <c r="N44" s="12" t="s">
        <v>30</v>
      </c>
      <c r="O44" s="12" t="s">
        <v>30</v>
      </c>
      <c r="P44" s="12" t="s">
        <v>30</v>
      </c>
      <c r="Q44" s="12" t="s">
        <v>30</v>
      </c>
      <c r="R44" s="12" t="s">
        <v>30</v>
      </c>
      <c r="S44" s="12" t="s">
        <v>30</v>
      </c>
      <c r="T44" s="12" t="s">
        <v>30</v>
      </c>
      <c r="U44" s="12" t="s">
        <v>30</v>
      </c>
      <c r="V44" s="12" t="s">
        <v>30</v>
      </c>
      <c r="W44" s="12" t="s">
        <v>30</v>
      </c>
      <c r="X44" s="40" t="s">
        <v>358</v>
      </c>
    </row>
    <row r="45" spans="1:24" s="14" customFormat="1" ht="47.25" x14ac:dyDescent="0.25">
      <c r="A45" s="34" t="s">
        <v>229</v>
      </c>
      <c r="B45" s="47" t="s">
        <v>230</v>
      </c>
      <c r="C45" s="34" t="s">
        <v>32</v>
      </c>
      <c r="D45" s="9">
        <f>SUM(D46)</f>
        <v>0.82</v>
      </c>
      <c r="E45" s="9">
        <f t="shared" ref="E45:W45" si="44">SUM(E46)</f>
        <v>0</v>
      </c>
      <c r="F45" s="9">
        <f t="shared" si="44"/>
        <v>0</v>
      </c>
      <c r="G45" s="9">
        <f t="shared" si="44"/>
        <v>0.82</v>
      </c>
      <c r="H45" s="9">
        <f t="shared" si="44"/>
        <v>0</v>
      </c>
      <c r="I45" s="9">
        <f t="shared" si="44"/>
        <v>0</v>
      </c>
      <c r="J45" s="9">
        <f t="shared" si="44"/>
        <v>0</v>
      </c>
      <c r="K45" s="9">
        <f t="shared" si="44"/>
        <v>0</v>
      </c>
      <c r="L45" s="9">
        <f t="shared" si="44"/>
        <v>0</v>
      </c>
      <c r="M45" s="9">
        <f t="shared" si="44"/>
        <v>0</v>
      </c>
      <c r="N45" s="9">
        <f t="shared" si="44"/>
        <v>-0.82</v>
      </c>
      <c r="O45" s="9">
        <f t="shared" si="44"/>
        <v>-100</v>
      </c>
      <c r="P45" s="9">
        <f t="shared" si="44"/>
        <v>0</v>
      </c>
      <c r="Q45" s="9" t="e">
        <f t="shared" si="44"/>
        <v>#DIV/0!</v>
      </c>
      <c r="R45" s="9">
        <f t="shared" si="44"/>
        <v>0</v>
      </c>
      <c r="S45" s="9" t="e">
        <f t="shared" si="44"/>
        <v>#DIV/0!</v>
      </c>
      <c r="T45" s="9">
        <f t="shared" si="44"/>
        <v>-0.82</v>
      </c>
      <c r="U45" s="9">
        <f t="shared" si="44"/>
        <v>-100</v>
      </c>
      <c r="V45" s="9">
        <f t="shared" si="44"/>
        <v>0</v>
      </c>
      <c r="W45" s="9" t="e">
        <f t="shared" si="44"/>
        <v>#DIV/0!</v>
      </c>
      <c r="X45" s="48" t="s">
        <v>30</v>
      </c>
    </row>
    <row r="46" spans="1:24" s="14" customFormat="1" ht="31.5" x14ac:dyDescent="0.25">
      <c r="A46" s="20" t="s">
        <v>231</v>
      </c>
      <c r="B46" s="21" t="s">
        <v>232</v>
      </c>
      <c r="C46" s="13" t="s">
        <v>233</v>
      </c>
      <c r="D46" s="12">
        <f>SUM(E46:H46)</f>
        <v>0.82</v>
      </c>
      <c r="E46" s="12">
        <v>0</v>
      </c>
      <c r="F46" s="12">
        <v>0</v>
      </c>
      <c r="G46" s="12">
        <v>0.82</v>
      </c>
      <c r="H46" s="12">
        <v>0</v>
      </c>
      <c r="I46" s="12">
        <f>SUM(J46:M46)</f>
        <v>0</v>
      </c>
      <c r="J46" s="12">
        <v>0</v>
      </c>
      <c r="K46" s="12">
        <v>0</v>
      </c>
      <c r="L46" s="12">
        <v>0</v>
      </c>
      <c r="M46" s="12">
        <v>0</v>
      </c>
      <c r="N46" s="12">
        <f t="shared" ref="N46:N48" si="45">I46-D46</f>
        <v>-0.82</v>
      </c>
      <c r="O46" s="12">
        <f t="shared" ref="O46:O48" si="46">N46/D46*100</f>
        <v>-100</v>
      </c>
      <c r="P46" s="12">
        <f t="shared" ref="P46:P48" si="47">J46-E46</f>
        <v>0</v>
      </c>
      <c r="Q46" s="12" t="e">
        <f t="shared" ref="Q46:Q48" si="48">P46/E46*100</f>
        <v>#DIV/0!</v>
      </c>
      <c r="R46" s="12">
        <f t="shared" ref="R46:R48" si="49">K46-F46</f>
        <v>0</v>
      </c>
      <c r="S46" s="12" t="e">
        <f t="shared" ref="S46:S48" si="50">R46/F46*100</f>
        <v>#DIV/0!</v>
      </c>
      <c r="T46" s="12">
        <f t="shared" ref="T46:T48" si="51">L46-G46</f>
        <v>-0.82</v>
      </c>
      <c r="U46" s="12">
        <f t="shared" ref="U46:U48" si="52">T46/G46*100</f>
        <v>-100</v>
      </c>
      <c r="V46" s="12">
        <f t="shared" ref="V46:V48" si="53">M46-H46</f>
        <v>0</v>
      </c>
      <c r="W46" s="12" t="e">
        <f t="shared" ref="W46:W48" si="54">V46/H46*100</f>
        <v>#DIV/0!</v>
      </c>
      <c r="X46" s="13" t="s">
        <v>234</v>
      </c>
    </row>
    <row r="47" spans="1:24" ht="47.25" x14ac:dyDescent="0.25">
      <c r="A47" s="31" t="s">
        <v>63</v>
      </c>
      <c r="B47" s="32" t="s">
        <v>64</v>
      </c>
      <c r="C47" s="31" t="s">
        <v>32</v>
      </c>
      <c r="D47" s="10">
        <f t="shared" ref="D47:M47" si="55">D48</f>
        <v>78.620000000000019</v>
      </c>
      <c r="E47" s="10">
        <f t="shared" si="55"/>
        <v>0</v>
      </c>
      <c r="F47" s="10">
        <f t="shared" si="55"/>
        <v>0</v>
      </c>
      <c r="G47" s="10">
        <f t="shared" si="55"/>
        <v>78.620000000000019</v>
      </c>
      <c r="H47" s="10">
        <f t="shared" si="55"/>
        <v>0</v>
      </c>
      <c r="I47" s="10">
        <f t="shared" si="55"/>
        <v>39.369278655999999</v>
      </c>
      <c r="J47" s="10">
        <f t="shared" si="55"/>
        <v>0</v>
      </c>
      <c r="K47" s="10">
        <f t="shared" si="55"/>
        <v>0</v>
      </c>
      <c r="L47" s="10">
        <f t="shared" si="55"/>
        <v>39.369278655999999</v>
      </c>
      <c r="M47" s="10">
        <f t="shared" si="55"/>
        <v>0</v>
      </c>
      <c r="N47" s="10">
        <f t="shared" si="45"/>
        <v>-39.25072134400002</v>
      </c>
      <c r="O47" s="10">
        <f t="shared" si="46"/>
        <v>-49.924601048079381</v>
      </c>
      <c r="P47" s="10">
        <f t="shared" si="47"/>
        <v>0</v>
      </c>
      <c r="Q47" s="10" t="e">
        <f t="shared" si="48"/>
        <v>#DIV/0!</v>
      </c>
      <c r="R47" s="10">
        <f t="shared" si="49"/>
        <v>0</v>
      </c>
      <c r="S47" s="10" t="e">
        <f t="shared" si="50"/>
        <v>#DIV/0!</v>
      </c>
      <c r="T47" s="10">
        <f t="shared" si="51"/>
        <v>-39.25072134400002</v>
      </c>
      <c r="U47" s="10">
        <f t="shared" si="52"/>
        <v>-49.924601048079381</v>
      </c>
      <c r="V47" s="10">
        <f t="shared" si="53"/>
        <v>0</v>
      </c>
      <c r="W47" s="10" t="e">
        <f t="shared" si="54"/>
        <v>#DIV/0!</v>
      </c>
      <c r="X47" s="34" t="s">
        <v>30</v>
      </c>
    </row>
    <row r="48" spans="1:24" ht="31.5" x14ac:dyDescent="0.25">
      <c r="A48" s="41" t="s">
        <v>65</v>
      </c>
      <c r="B48" s="42" t="s">
        <v>66</v>
      </c>
      <c r="C48" s="41" t="s">
        <v>32</v>
      </c>
      <c r="D48" s="10">
        <f t="shared" ref="D48:I48" si="56">SUM(D49:D85)</f>
        <v>78.620000000000019</v>
      </c>
      <c r="E48" s="10">
        <f t="shared" si="56"/>
        <v>0</v>
      </c>
      <c r="F48" s="10">
        <f t="shared" si="56"/>
        <v>0</v>
      </c>
      <c r="G48" s="10">
        <f t="shared" si="56"/>
        <v>78.620000000000019</v>
      </c>
      <c r="H48" s="10">
        <f t="shared" si="56"/>
        <v>0</v>
      </c>
      <c r="I48" s="10">
        <f t="shared" si="56"/>
        <v>39.369278655999999</v>
      </c>
      <c r="J48" s="10">
        <f t="shared" ref="J48:M48" si="57">SUM(J49:J85)</f>
        <v>0</v>
      </c>
      <c r="K48" s="10">
        <f t="shared" si="57"/>
        <v>0</v>
      </c>
      <c r="L48" s="10">
        <f t="shared" si="57"/>
        <v>39.369278655999999</v>
      </c>
      <c r="M48" s="10">
        <f t="shared" si="57"/>
        <v>0</v>
      </c>
      <c r="N48" s="10">
        <f t="shared" si="45"/>
        <v>-39.25072134400002</v>
      </c>
      <c r="O48" s="10">
        <f t="shared" si="46"/>
        <v>-49.924601048079381</v>
      </c>
      <c r="P48" s="10">
        <f t="shared" si="47"/>
        <v>0</v>
      </c>
      <c r="Q48" s="10" t="e">
        <f t="shared" si="48"/>
        <v>#DIV/0!</v>
      </c>
      <c r="R48" s="10">
        <f t="shared" si="49"/>
        <v>0</v>
      </c>
      <c r="S48" s="10" t="e">
        <f t="shared" si="50"/>
        <v>#DIV/0!</v>
      </c>
      <c r="T48" s="10">
        <f t="shared" si="51"/>
        <v>-39.25072134400002</v>
      </c>
      <c r="U48" s="10">
        <f t="shared" si="52"/>
        <v>-49.924601048079381</v>
      </c>
      <c r="V48" s="10">
        <f t="shared" si="53"/>
        <v>0</v>
      </c>
      <c r="W48" s="10" t="e">
        <f t="shared" si="54"/>
        <v>#DIV/0!</v>
      </c>
      <c r="X48" s="34" t="s">
        <v>30</v>
      </c>
    </row>
    <row r="49" spans="1:24" ht="94.5" x14ac:dyDescent="0.25">
      <c r="A49" s="13" t="s">
        <v>67</v>
      </c>
      <c r="B49" s="49" t="s">
        <v>235</v>
      </c>
      <c r="C49" s="50" t="s">
        <v>162</v>
      </c>
      <c r="D49" s="16">
        <f>SUM(E49:H49)</f>
        <v>7.55</v>
      </c>
      <c r="E49" s="12">
        <v>0</v>
      </c>
      <c r="F49" s="12">
        <v>0</v>
      </c>
      <c r="G49" s="18">
        <v>7.55</v>
      </c>
      <c r="H49" s="12">
        <v>0</v>
      </c>
      <c r="I49" s="12">
        <f>SUM(J49:M49)</f>
        <v>12.855</v>
      </c>
      <c r="J49" s="12">
        <v>0</v>
      </c>
      <c r="K49" s="12">
        <v>0</v>
      </c>
      <c r="L49" s="15">
        <v>12.855</v>
      </c>
      <c r="M49" s="12">
        <v>0</v>
      </c>
      <c r="N49" s="12">
        <f t="shared" ref="N49:N60" si="58">I49-D49</f>
        <v>5.3050000000000006</v>
      </c>
      <c r="O49" s="12">
        <f t="shared" ref="O49:O60" si="59">N49/D49*100</f>
        <v>70.264900662251662</v>
      </c>
      <c r="P49" s="12">
        <f t="shared" ref="P49:P60" si="60">J49-E49</f>
        <v>0</v>
      </c>
      <c r="Q49" s="12" t="e">
        <f t="shared" ref="Q49:Q60" si="61">P49/E49*100</f>
        <v>#DIV/0!</v>
      </c>
      <c r="R49" s="12">
        <f t="shared" ref="R49:R60" si="62">K49-F49</f>
        <v>0</v>
      </c>
      <c r="S49" s="12" t="e">
        <f t="shared" ref="S49:S60" si="63">R49/F49*100</f>
        <v>#DIV/0!</v>
      </c>
      <c r="T49" s="12">
        <f t="shared" ref="T49:T60" si="64">L49-G49</f>
        <v>5.3050000000000006</v>
      </c>
      <c r="U49" s="12">
        <f t="shared" ref="U49:U60" si="65">T49/G49*100</f>
        <v>70.264900662251662</v>
      </c>
      <c r="V49" s="12">
        <f t="shared" ref="V49:V60" si="66">M49-H49</f>
        <v>0</v>
      </c>
      <c r="W49" s="12" t="e">
        <f t="shared" ref="W49:W60" si="67">V49/H49*100</f>
        <v>#DIV/0!</v>
      </c>
      <c r="X49" s="40" t="s">
        <v>270</v>
      </c>
    </row>
    <row r="50" spans="1:24" ht="63" x14ac:dyDescent="0.25">
      <c r="A50" s="13" t="s">
        <v>68</v>
      </c>
      <c r="B50" s="49" t="s">
        <v>236</v>
      </c>
      <c r="C50" s="50" t="s">
        <v>237</v>
      </c>
      <c r="D50" s="16">
        <f t="shared" ref="D50:D60" si="68">SUM(E50:H50)</f>
        <v>17.16</v>
      </c>
      <c r="E50" s="12">
        <v>0</v>
      </c>
      <c r="F50" s="12">
        <v>0</v>
      </c>
      <c r="G50" s="18">
        <v>17.16</v>
      </c>
      <c r="H50" s="12">
        <v>0</v>
      </c>
      <c r="I50" s="12">
        <f t="shared" ref="I50:I89" si="69">SUM(J50:M50)</f>
        <v>0</v>
      </c>
      <c r="J50" s="12">
        <v>0</v>
      </c>
      <c r="K50" s="12">
        <v>0</v>
      </c>
      <c r="L50" s="15">
        <v>0</v>
      </c>
      <c r="M50" s="12">
        <v>0</v>
      </c>
      <c r="N50" s="12">
        <f t="shared" si="58"/>
        <v>-17.16</v>
      </c>
      <c r="O50" s="12">
        <f t="shared" si="59"/>
        <v>-100</v>
      </c>
      <c r="P50" s="12">
        <f t="shared" si="60"/>
        <v>0</v>
      </c>
      <c r="Q50" s="12" t="e">
        <f t="shared" si="61"/>
        <v>#DIV/0!</v>
      </c>
      <c r="R50" s="12">
        <f t="shared" si="62"/>
        <v>0</v>
      </c>
      <c r="S50" s="12" t="e">
        <f t="shared" si="63"/>
        <v>#DIV/0!</v>
      </c>
      <c r="T50" s="12">
        <f t="shared" si="64"/>
        <v>-17.16</v>
      </c>
      <c r="U50" s="12">
        <f t="shared" si="65"/>
        <v>-100</v>
      </c>
      <c r="V50" s="12">
        <f t="shared" si="66"/>
        <v>0</v>
      </c>
      <c r="W50" s="12" t="e">
        <f t="shared" si="67"/>
        <v>#DIV/0!</v>
      </c>
      <c r="X50" s="40" t="s">
        <v>271</v>
      </c>
    </row>
    <row r="51" spans="1:24" ht="63" x14ac:dyDescent="0.25">
      <c r="A51" s="13" t="s">
        <v>69</v>
      </c>
      <c r="B51" s="40" t="s">
        <v>238</v>
      </c>
      <c r="C51" s="20" t="s">
        <v>239</v>
      </c>
      <c r="D51" s="16">
        <f t="shared" si="68"/>
        <v>0.79</v>
      </c>
      <c r="E51" s="12">
        <v>0</v>
      </c>
      <c r="F51" s="12">
        <v>0</v>
      </c>
      <c r="G51" s="18">
        <v>0.79</v>
      </c>
      <c r="H51" s="12">
        <v>0</v>
      </c>
      <c r="I51" s="12">
        <f t="shared" si="69"/>
        <v>0</v>
      </c>
      <c r="J51" s="12">
        <v>0</v>
      </c>
      <c r="K51" s="12">
        <v>0</v>
      </c>
      <c r="L51" s="15">
        <v>0</v>
      </c>
      <c r="M51" s="12">
        <v>0</v>
      </c>
      <c r="N51" s="12">
        <f t="shared" si="58"/>
        <v>-0.79</v>
      </c>
      <c r="O51" s="12">
        <f t="shared" si="59"/>
        <v>-100</v>
      </c>
      <c r="P51" s="12">
        <f t="shared" si="60"/>
        <v>0</v>
      </c>
      <c r="Q51" s="12" t="e">
        <f t="shared" si="61"/>
        <v>#DIV/0!</v>
      </c>
      <c r="R51" s="12">
        <f t="shared" si="62"/>
        <v>0</v>
      </c>
      <c r="S51" s="12" t="e">
        <f t="shared" si="63"/>
        <v>#DIV/0!</v>
      </c>
      <c r="T51" s="12">
        <f t="shared" si="64"/>
        <v>-0.79</v>
      </c>
      <c r="U51" s="12">
        <f t="shared" si="65"/>
        <v>-100</v>
      </c>
      <c r="V51" s="12">
        <f t="shared" si="66"/>
        <v>0</v>
      </c>
      <c r="W51" s="12" t="e">
        <f t="shared" si="67"/>
        <v>#DIV/0!</v>
      </c>
      <c r="X51" s="40" t="s">
        <v>272</v>
      </c>
    </row>
    <row r="52" spans="1:24" ht="110.25" x14ac:dyDescent="0.25">
      <c r="A52" s="13" t="s">
        <v>70</v>
      </c>
      <c r="B52" s="51" t="s">
        <v>240</v>
      </c>
      <c r="C52" s="40" t="s">
        <v>241</v>
      </c>
      <c r="D52" s="16">
        <f t="shared" si="68"/>
        <v>7.81</v>
      </c>
      <c r="E52" s="12">
        <v>0</v>
      </c>
      <c r="F52" s="12">
        <v>0</v>
      </c>
      <c r="G52" s="18">
        <v>7.81</v>
      </c>
      <c r="H52" s="12">
        <v>0</v>
      </c>
      <c r="I52" s="12">
        <f t="shared" si="69"/>
        <v>0</v>
      </c>
      <c r="J52" s="12">
        <v>0</v>
      </c>
      <c r="K52" s="12">
        <v>0</v>
      </c>
      <c r="L52" s="15">
        <v>0</v>
      </c>
      <c r="M52" s="12">
        <v>0</v>
      </c>
      <c r="N52" s="12">
        <f t="shared" si="58"/>
        <v>-7.81</v>
      </c>
      <c r="O52" s="12">
        <f t="shared" si="59"/>
        <v>-100</v>
      </c>
      <c r="P52" s="12">
        <f t="shared" si="60"/>
        <v>0</v>
      </c>
      <c r="Q52" s="12" t="e">
        <f t="shared" si="61"/>
        <v>#DIV/0!</v>
      </c>
      <c r="R52" s="12">
        <f t="shared" si="62"/>
        <v>0</v>
      </c>
      <c r="S52" s="12" t="e">
        <f t="shared" si="63"/>
        <v>#DIV/0!</v>
      </c>
      <c r="T52" s="12">
        <f t="shared" si="64"/>
        <v>-7.81</v>
      </c>
      <c r="U52" s="12">
        <f t="shared" si="65"/>
        <v>-100</v>
      </c>
      <c r="V52" s="12">
        <f t="shared" si="66"/>
        <v>0</v>
      </c>
      <c r="W52" s="12" t="e">
        <f t="shared" si="67"/>
        <v>#DIV/0!</v>
      </c>
      <c r="X52" s="52" t="s">
        <v>273</v>
      </c>
    </row>
    <row r="53" spans="1:24" ht="63" x14ac:dyDescent="0.25">
      <c r="A53" s="13" t="s">
        <v>71</v>
      </c>
      <c r="B53" s="40" t="s">
        <v>242</v>
      </c>
      <c r="C53" s="40" t="s">
        <v>243</v>
      </c>
      <c r="D53" s="16">
        <f t="shared" si="68"/>
        <v>6.98</v>
      </c>
      <c r="E53" s="12">
        <v>0</v>
      </c>
      <c r="F53" s="12">
        <v>0</v>
      </c>
      <c r="G53" s="18">
        <v>6.98</v>
      </c>
      <c r="H53" s="12">
        <v>0</v>
      </c>
      <c r="I53" s="12">
        <f t="shared" si="69"/>
        <v>0</v>
      </c>
      <c r="J53" s="12">
        <v>0</v>
      </c>
      <c r="K53" s="12">
        <v>0</v>
      </c>
      <c r="L53" s="15">
        <v>0</v>
      </c>
      <c r="M53" s="12">
        <v>0</v>
      </c>
      <c r="N53" s="12">
        <f t="shared" si="58"/>
        <v>-6.98</v>
      </c>
      <c r="O53" s="12">
        <f t="shared" si="59"/>
        <v>-100</v>
      </c>
      <c r="P53" s="12">
        <f t="shared" si="60"/>
        <v>0</v>
      </c>
      <c r="Q53" s="12" t="e">
        <f t="shared" si="61"/>
        <v>#DIV/0!</v>
      </c>
      <c r="R53" s="12">
        <f t="shared" si="62"/>
        <v>0</v>
      </c>
      <c r="S53" s="12" t="e">
        <f t="shared" si="63"/>
        <v>#DIV/0!</v>
      </c>
      <c r="T53" s="12">
        <f t="shared" si="64"/>
        <v>-6.98</v>
      </c>
      <c r="U53" s="12">
        <f t="shared" si="65"/>
        <v>-100</v>
      </c>
      <c r="V53" s="12">
        <f t="shared" si="66"/>
        <v>0</v>
      </c>
      <c r="W53" s="12" t="e">
        <f t="shared" si="67"/>
        <v>#DIV/0!</v>
      </c>
      <c r="X53" s="40" t="s">
        <v>274</v>
      </c>
    </row>
    <row r="54" spans="1:24" ht="94.5" x14ac:dyDescent="0.25">
      <c r="A54" s="13" t="s">
        <v>72</v>
      </c>
      <c r="B54" s="51" t="s">
        <v>244</v>
      </c>
      <c r="C54" s="20" t="s">
        <v>245</v>
      </c>
      <c r="D54" s="16">
        <f t="shared" si="68"/>
        <v>12.29</v>
      </c>
      <c r="E54" s="12">
        <v>0</v>
      </c>
      <c r="F54" s="12">
        <v>0</v>
      </c>
      <c r="G54" s="18">
        <v>12.29</v>
      </c>
      <c r="H54" s="12">
        <v>0</v>
      </c>
      <c r="I54" s="12">
        <f t="shared" si="69"/>
        <v>0</v>
      </c>
      <c r="J54" s="12">
        <v>0</v>
      </c>
      <c r="K54" s="12">
        <v>0</v>
      </c>
      <c r="L54" s="15">
        <v>0</v>
      </c>
      <c r="M54" s="12">
        <v>0</v>
      </c>
      <c r="N54" s="12">
        <f t="shared" si="58"/>
        <v>-12.29</v>
      </c>
      <c r="O54" s="12">
        <f t="shared" si="59"/>
        <v>-100</v>
      </c>
      <c r="P54" s="12">
        <f t="shared" si="60"/>
        <v>0</v>
      </c>
      <c r="Q54" s="12" t="e">
        <f t="shared" si="61"/>
        <v>#DIV/0!</v>
      </c>
      <c r="R54" s="12">
        <f t="shared" si="62"/>
        <v>0</v>
      </c>
      <c r="S54" s="12" t="e">
        <f t="shared" si="63"/>
        <v>#DIV/0!</v>
      </c>
      <c r="T54" s="12">
        <f t="shared" si="64"/>
        <v>-12.29</v>
      </c>
      <c r="U54" s="12">
        <f t="shared" si="65"/>
        <v>-100</v>
      </c>
      <c r="V54" s="12">
        <f t="shared" si="66"/>
        <v>0</v>
      </c>
      <c r="W54" s="12" t="e">
        <f t="shared" si="67"/>
        <v>#DIV/0!</v>
      </c>
      <c r="X54" s="40" t="s">
        <v>275</v>
      </c>
    </row>
    <row r="55" spans="1:24" ht="94.5" x14ac:dyDescent="0.25">
      <c r="A55" s="13" t="s">
        <v>73</v>
      </c>
      <c r="B55" s="51" t="s">
        <v>246</v>
      </c>
      <c r="C55" s="20" t="s">
        <v>247</v>
      </c>
      <c r="D55" s="16">
        <f t="shared" si="68"/>
        <v>1.74</v>
      </c>
      <c r="E55" s="12">
        <v>0</v>
      </c>
      <c r="F55" s="12">
        <v>0</v>
      </c>
      <c r="G55" s="18">
        <v>1.74</v>
      </c>
      <c r="H55" s="12">
        <v>0</v>
      </c>
      <c r="I55" s="12">
        <f t="shared" si="69"/>
        <v>0</v>
      </c>
      <c r="J55" s="12">
        <v>0</v>
      </c>
      <c r="K55" s="12">
        <v>0</v>
      </c>
      <c r="L55" s="15">
        <v>0</v>
      </c>
      <c r="M55" s="12">
        <v>0</v>
      </c>
      <c r="N55" s="12">
        <f t="shared" si="58"/>
        <v>-1.74</v>
      </c>
      <c r="O55" s="12">
        <f t="shared" si="59"/>
        <v>-100</v>
      </c>
      <c r="P55" s="12">
        <f t="shared" si="60"/>
        <v>0</v>
      </c>
      <c r="Q55" s="12" t="e">
        <f t="shared" si="61"/>
        <v>#DIV/0!</v>
      </c>
      <c r="R55" s="12">
        <f t="shared" si="62"/>
        <v>0</v>
      </c>
      <c r="S55" s="12" t="e">
        <f t="shared" si="63"/>
        <v>#DIV/0!</v>
      </c>
      <c r="T55" s="12">
        <f t="shared" si="64"/>
        <v>-1.74</v>
      </c>
      <c r="U55" s="12">
        <f t="shared" si="65"/>
        <v>-100</v>
      </c>
      <c r="V55" s="12">
        <f t="shared" si="66"/>
        <v>0</v>
      </c>
      <c r="W55" s="12" t="e">
        <f t="shared" si="67"/>
        <v>#DIV/0!</v>
      </c>
      <c r="X55" s="40" t="s">
        <v>276</v>
      </c>
    </row>
    <row r="56" spans="1:24" ht="63" x14ac:dyDescent="0.25">
      <c r="A56" s="13" t="s">
        <v>74</v>
      </c>
      <c r="B56" s="51" t="s">
        <v>248</v>
      </c>
      <c r="C56" s="40" t="s">
        <v>249</v>
      </c>
      <c r="D56" s="16">
        <f t="shared" si="68"/>
        <v>1.1399999999999999</v>
      </c>
      <c r="E56" s="12">
        <v>0</v>
      </c>
      <c r="F56" s="12">
        <v>0</v>
      </c>
      <c r="G56" s="18">
        <v>1.1399999999999999</v>
      </c>
      <c r="H56" s="12">
        <v>0</v>
      </c>
      <c r="I56" s="12">
        <f t="shared" si="69"/>
        <v>0</v>
      </c>
      <c r="J56" s="12">
        <v>0</v>
      </c>
      <c r="K56" s="12">
        <v>0</v>
      </c>
      <c r="L56" s="15">
        <v>0</v>
      </c>
      <c r="M56" s="12">
        <v>0</v>
      </c>
      <c r="N56" s="12">
        <f t="shared" si="58"/>
        <v>-1.1399999999999999</v>
      </c>
      <c r="O56" s="12">
        <f t="shared" si="59"/>
        <v>-100</v>
      </c>
      <c r="P56" s="12">
        <f t="shared" si="60"/>
        <v>0</v>
      </c>
      <c r="Q56" s="12" t="e">
        <f t="shared" si="61"/>
        <v>#DIV/0!</v>
      </c>
      <c r="R56" s="12">
        <f t="shared" si="62"/>
        <v>0</v>
      </c>
      <c r="S56" s="12" t="e">
        <f t="shared" si="63"/>
        <v>#DIV/0!</v>
      </c>
      <c r="T56" s="12">
        <f t="shared" si="64"/>
        <v>-1.1399999999999999</v>
      </c>
      <c r="U56" s="12">
        <f t="shared" si="65"/>
        <v>-100</v>
      </c>
      <c r="V56" s="12">
        <f t="shared" si="66"/>
        <v>0</v>
      </c>
      <c r="W56" s="12" t="e">
        <f t="shared" si="67"/>
        <v>#DIV/0!</v>
      </c>
      <c r="X56" s="40" t="s">
        <v>277</v>
      </c>
    </row>
    <row r="57" spans="1:24" ht="78.75" x14ac:dyDescent="0.25">
      <c r="A57" s="13" t="s">
        <v>75</v>
      </c>
      <c r="B57" s="51" t="s">
        <v>250</v>
      </c>
      <c r="C57" s="40" t="s">
        <v>251</v>
      </c>
      <c r="D57" s="16">
        <f t="shared" si="68"/>
        <v>1.34</v>
      </c>
      <c r="E57" s="12">
        <v>0</v>
      </c>
      <c r="F57" s="12">
        <v>0</v>
      </c>
      <c r="G57" s="18">
        <v>1.34</v>
      </c>
      <c r="H57" s="12">
        <v>0</v>
      </c>
      <c r="I57" s="12">
        <f t="shared" si="69"/>
        <v>0</v>
      </c>
      <c r="J57" s="12">
        <v>0</v>
      </c>
      <c r="K57" s="12">
        <v>0</v>
      </c>
      <c r="L57" s="15">
        <v>0</v>
      </c>
      <c r="M57" s="12">
        <v>0</v>
      </c>
      <c r="N57" s="12">
        <f t="shared" si="58"/>
        <v>-1.34</v>
      </c>
      <c r="O57" s="12">
        <f t="shared" si="59"/>
        <v>-100</v>
      </c>
      <c r="P57" s="12">
        <f t="shared" si="60"/>
        <v>0</v>
      </c>
      <c r="Q57" s="12" t="e">
        <f t="shared" si="61"/>
        <v>#DIV/0!</v>
      </c>
      <c r="R57" s="12">
        <f t="shared" si="62"/>
        <v>0</v>
      </c>
      <c r="S57" s="12" t="e">
        <f t="shared" si="63"/>
        <v>#DIV/0!</v>
      </c>
      <c r="T57" s="12">
        <f t="shared" si="64"/>
        <v>-1.34</v>
      </c>
      <c r="U57" s="12">
        <f t="shared" si="65"/>
        <v>-100</v>
      </c>
      <c r="V57" s="12">
        <f t="shared" si="66"/>
        <v>0</v>
      </c>
      <c r="W57" s="12" t="e">
        <f t="shared" si="67"/>
        <v>#DIV/0!</v>
      </c>
      <c r="X57" s="40" t="s">
        <v>278</v>
      </c>
    </row>
    <row r="58" spans="1:24" ht="94.5" x14ac:dyDescent="0.25">
      <c r="A58" s="13" t="s">
        <v>76</v>
      </c>
      <c r="B58" s="51" t="s">
        <v>252</v>
      </c>
      <c r="C58" s="40" t="s">
        <v>253</v>
      </c>
      <c r="D58" s="16">
        <f t="shared" si="68"/>
        <v>2.2000000000000002</v>
      </c>
      <c r="E58" s="12">
        <v>0</v>
      </c>
      <c r="F58" s="12">
        <v>0</v>
      </c>
      <c r="G58" s="18">
        <v>2.2000000000000002</v>
      </c>
      <c r="H58" s="12">
        <v>0</v>
      </c>
      <c r="I58" s="12">
        <f t="shared" si="69"/>
        <v>0</v>
      </c>
      <c r="J58" s="12">
        <v>0</v>
      </c>
      <c r="K58" s="12">
        <v>0</v>
      </c>
      <c r="L58" s="15">
        <v>0</v>
      </c>
      <c r="M58" s="12">
        <v>0</v>
      </c>
      <c r="N58" s="12">
        <f t="shared" si="58"/>
        <v>-2.2000000000000002</v>
      </c>
      <c r="O58" s="12">
        <f t="shared" si="59"/>
        <v>-100</v>
      </c>
      <c r="P58" s="12">
        <f t="shared" si="60"/>
        <v>0</v>
      </c>
      <c r="Q58" s="12" t="e">
        <f t="shared" si="61"/>
        <v>#DIV/0!</v>
      </c>
      <c r="R58" s="12">
        <f t="shared" si="62"/>
        <v>0</v>
      </c>
      <c r="S58" s="12" t="e">
        <f t="shared" si="63"/>
        <v>#DIV/0!</v>
      </c>
      <c r="T58" s="12">
        <f t="shared" si="64"/>
        <v>-2.2000000000000002</v>
      </c>
      <c r="U58" s="12">
        <f t="shared" si="65"/>
        <v>-100</v>
      </c>
      <c r="V58" s="12">
        <f t="shared" si="66"/>
        <v>0</v>
      </c>
      <c r="W58" s="12" t="e">
        <f t="shared" si="67"/>
        <v>#DIV/0!</v>
      </c>
      <c r="X58" s="40" t="s">
        <v>279</v>
      </c>
    </row>
    <row r="59" spans="1:24" ht="47.25" x14ac:dyDescent="0.25">
      <c r="A59" s="13" t="s">
        <v>77</v>
      </c>
      <c r="B59" s="21" t="s">
        <v>254</v>
      </c>
      <c r="C59" s="50" t="s">
        <v>94</v>
      </c>
      <c r="D59" s="16">
        <f t="shared" si="68"/>
        <v>1.77</v>
      </c>
      <c r="E59" s="12">
        <v>0</v>
      </c>
      <c r="F59" s="12">
        <v>0</v>
      </c>
      <c r="G59" s="18">
        <v>1.77</v>
      </c>
      <c r="H59" s="12">
        <v>0</v>
      </c>
      <c r="I59" s="12">
        <f t="shared" si="69"/>
        <v>0</v>
      </c>
      <c r="J59" s="12">
        <v>0</v>
      </c>
      <c r="K59" s="12">
        <v>0</v>
      </c>
      <c r="L59" s="15">
        <v>0</v>
      </c>
      <c r="M59" s="12">
        <v>0</v>
      </c>
      <c r="N59" s="12">
        <f t="shared" si="58"/>
        <v>-1.77</v>
      </c>
      <c r="O59" s="12">
        <f t="shared" si="59"/>
        <v>-100</v>
      </c>
      <c r="P59" s="12">
        <f t="shared" si="60"/>
        <v>0</v>
      </c>
      <c r="Q59" s="12" t="e">
        <f t="shared" si="61"/>
        <v>#DIV/0!</v>
      </c>
      <c r="R59" s="12">
        <f t="shared" si="62"/>
        <v>0</v>
      </c>
      <c r="S59" s="12" t="e">
        <f t="shared" si="63"/>
        <v>#DIV/0!</v>
      </c>
      <c r="T59" s="12">
        <f t="shared" si="64"/>
        <v>-1.77</v>
      </c>
      <c r="U59" s="12">
        <f t="shared" si="65"/>
        <v>-100</v>
      </c>
      <c r="V59" s="12">
        <f t="shared" si="66"/>
        <v>0</v>
      </c>
      <c r="W59" s="12" t="e">
        <f t="shared" si="67"/>
        <v>#DIV/0!</v>
      </c>
      <c r="X59" s="40" t="s">
        <v>280</v>
      </c>
    </row>
    <row r="60" spans="1:24" ht="110.25" x14ac:dyDescent="0.25">
      <c r="A60" s="13" t="s">
        <v>78</v>
      </c>
      <c r="B60" s="49" t="s">
        <v>255</v>
      </c>
      <c r="C60" s="13" t="s">
        <v>256</v>
      </c>
      <c r="D60" s="16">
        <f t="shared" si="68"/>
        <v>17.850000000000001</v>
      </c>
      <c r="E60" s="12">
        <v>0</v>
      </c>
      <c r="F60" s="12">
        <v>0</v>
      </c>
      <c r="G60" s="18">
        <v>17.850000000000001</v>
      </c>
      <c r="H60" s="12">
        <v>0</v>
      </c>
      <c r="I60" s="12">
        <f t="shared" si="69"/>
        <v>3.3450000000000002</v>
      </c>
      <c r="J60" s="12">
        <v>0</v>
      </c>
      <c r="K60" s="12">
        <v>0</v>
      </c>
      <c r="L60" s="15">
        <v>3.3450000000000002</v>
      </c>
      <c r="M60" s="12">
        <v>0</v>
      </c>
      <c r="N60" s="12">
        <f t="shared" si="58"/>
        <v>-14.505000000000001</v>
      </c>
      <c r="O60" s="12">
        <f t="shared" si="59"/>
        <v>-81.260504201680675</v>
      </c>
      <c r="P60" s="12">
        <f t="shared" si="60"/>
        <v>0</v>
      </c>
      <c r="Q60" s="12" t="e">
        <f t="shared" si="61"/>
        <v>#DIV/0!</v>
      </c>
      <c r="R60" s="12">
        <f t="shared" si="62"/>
        <v>0</v>
      </c>
      <c r="S60" s="12" t="e">
        <f t="shared" si="63"/>
        <v>#DIV/0!</v>
      </c>
      <c r="T60" s="12">
        <f t="shared" si="64"/>
        <v>-14.505000000000001</v>
      </c>
      <c r="U60" s="12">
        <f t="shared" si="65"/>
        <v>-81.260504201680675</v>
      </c>
      <c r="V60" s="12">
        <f t="shared" si="66"/>
        <v>0</v>
      </c>
      <c r="W60" s="12" t="e">
        <f t="shared" si="67"/>
        <v>#DIV/0!</v>
      </c>
      <c r="X60" s="19" t="s">
        <v>281</v>
      </c>
    </row>
    <row r="61" spans="1:24" ht="126" x14ac:dyDescent="0.25">
      <c r="A61" s="13" t="s">
        <v>79</v>
      </c>
      <c r="B61" s="40" t="s">
        <v>369</v>
      </c>
      <c r="C61" s="20" t="s">
        <v>370</v>
      </c>
      <c r="D61" s="12" t="s">
        <v>30</v>
      </c>
      <c r="E61" s="12" t="s">
        <v>30</v>
      </c>
      <c r="F61" s="12" t="s">
        <v>30</v>
      </c>
      <c r="G61" s="12" t="s">
        <v>30</v>
      </c>
      <c r="H61" s="12" t="s">
        <v>30</v>
      </c>
      <c r="I61" s="12">
        <f t="shared" si="69"/>
        <v>2.14</v>
      </c>
      <c r="J61" s="12">
        <v>0</v>
      </c>
      <c r="K61" s="12">
        <v>0</v>
      </c>
      <c r="L61" s="12">
        <v>2.14</v>
      </c>
      <c r="M61" s="12">
        <v>0</v>
      </c>
      <c r="N61" s="12" t="s">
        <v>30</v>
      </c>
      <c r="O61" s="12" t="s">
        <v>30</v>
      </c>
      <c r="P61" s="12" t="s">
        <v>30</v>
      </c>
      <c r="Q61" s="12" t="s">
        <v>30</v>
      </c>
      <c r="R61" s="12" t="s">
        <v>30</v>
      </c>
      <c r="S61" s="12" t="s">
        <v>30</v>
      </c>
      <c r="T61" s="12" t="s">
        <v>30</v>
      </c>
      <c r="U61" s="12" t="s">
        <v>30</v>
      </c>
      <c r="V61" s="12" t="s">
        <v>30</v>
      </c>
      <c r="W61" s="12" t="s">
        <v>30</v>
      </c>
      <c r="X61" s="40" t="s">
        <v>389</v>
      </c>
    </row>
    <row r="62" spans="1:24" ht="47.25" x14ac:dyDescent="0.25">
      <c r="A62" s="13" t="s">
        <v>80</v>
      </c>
      <c r="B62" s="40" t="s">
        <v>371</v>
      </c>
      <c r="C62" s="20" t="s">
        <v>372</v>
      </c>
      <c r="D62" s="12" t="s">
        <v>30</v>
      </c>
      <c r="E62" s="12" t="s">
        <v>30</v>
      </c>
      <c r="F62" s="12" t="s">
        <v>30</v>
      </c>
      <c r="G62" s="12" t="s">
        <v>30</v>
      </c>
      <c r="H62" s="12" t="s">
        <v>30</v>
      </c>
      <c r="I62" s="12">
        <f t="shared" si="69"/>
        <v>8.0000000000000002E-3</v>
      </c>
      <c r="J62" s="12">
        <v>0</v>
      </c>
      <c r="K62" s="12">
        <v>0</v>
      </c>
      <c r="L62" s="12">
        <v>8.0000000000000002E-3</v>
      </c>
      <c r="M62" s="12">
        <v>0</v>
      </c>
      <c r="N62" s="12" t="s">
        <v>30</v>
      </c>
      <c r="O62" s="12" t="s">
        <v>30</v>
      </c>
      <c r="P62" s="12" t="s">
        <v>30</v>
      </c>
      <c r="Q62" s="12" t="s">
        <v>30</v>
      </c>
      <c r="R62" s="12" t="s">
        <v>30</v>
      </c>
      <c r="S62" s="12" t="s">
        <v>30</v>
      </c>
      <c r="T62" s="12" t="s">
        <v>30</v>
      </c>
      <c r="U62" s="12" t="s">
        <v>30</v>
      </c>
      <c r="V62" s="12" t="s">
        <v>30</v>
      </c>
      <c r="W62" s="12" t="s">
        <v>30</v>
      </c>
      <c r="X62" s="19" t="s">
        <v>390</v>
      </c>
    </row>
    <row r="63" spans="1:24" ht="31.5" x14ac:dyDescent="0.25">
      <c r="A63" s="13" t="s">
        <v>81</v>
      </c>
      <c r="B63" s="40" t="s">
        <v>373</v>
      </c>
      <c r="C63" s="20" t="s">
        <v>374</v>
      </c>
      <c r="D63" s="12" t="s">
        <v>30</v>
      </c>
      <c r="E63" s="12" t="s">
        <v>30</v>
      </c>
      <c r="F63" s="12" t="s">
        <v>30</v>
      </c>
      <c r="G63" s="12" t="s">
        <v>30</v>
      </c>
      <c r="H63" s="12" t="s">
        <v>30</v>
      </c>
      <c r="I63" s="12">
        <f t="shared" si="69"/>
        <v>1.3759999999999999</v>
      </c>
      <c r="J63" s="12">
        <v>0</v>
      </c>
      <c r="K63" s="12">
        <v>0</v>
      </c>
      <c r="L63" s="12">
        <v>1.3759999999999999</v>
      </c>
      <c r="M63" s="12">
        <v>0</v>
      </c>
      <c r="N63" s="12" t="s">
        <v>30</v>
      </c>
      <c r="O63" s="12" t="s">
        <v>30</v>
      </c>
      <c r="P63" s="12" t="s">
        <v>30</v>
      </c>
      <c r="Q63" s="12" t="s">
        <v>30</v>
      </c>
      <c r="R63" s="12" t="s">
        <v>30</v>
      </c>
      <c r="S63" s="12" t="s">
        <v>30</v>
      </c>
      <c r="T63" s="12" t="s">
        <v>30</v>
      </c>
      <c r="U63" s="12" t="s">
        <v>30</v>
      </c>
      <c r="V63" s="12" t="s">
        <v>30</v>
      </c>
      <c r="W63" s="12" t="s">
        <v>30</v>
      </c>
      <c r="X63" s="40" t="s">
        <v>391</v>
      </c>
    </row>
    <row r="64" spans="1:24" ht="63" x14ac:dyDescent="0.25">
      <c r="A64" s="13" t="s">
        <v>82</v>
      </c>
      <c r="B64" s="53" t="s">
        <v>375</v>
      </c>
      <c r="C64" s="13" t="s">
        <v>376</v>
      </c>
      <c r="D64" s="12" t="s">
        <v>30</v>
      </c>
      <c r="E64" s="12" t="s">
        <v>30</v>
      </c>
      <c r="F64" s="12" t="s">
        <v>30</v>
      </c>
      <c r="G64" s="12" t="s">
        <v>30</v>
      </c>
      <c r="H64" s="12" t="s">
        <v>30</v>
      </c>
      <c r="I64" s="12">
        <f t="shared" si="69"/>
        <v>3.8300000000000001E-3</v>
      </c>
      <c r="J64" s="12">
        <v>0</v>
      </c>
      <c r="K64" s="12">
        <v>0</v>
      </c>
      <c r="L64" s="12">
        <v>3.8300000000000001E-3</v>
      </c>
      <c r="M64" s="12">
        <v>0</v>
      </c>
      <c r="N64" s="12" t="s">
        <v>30</v>
      </c>
      <c r="O64" s="12" t="s">
        <v>30</v>
      </c>
      <c r="P64" s="12" t="s">
        <v>30</v>
      </c>
      <c r="Q64" s="12" t="s">
        <v>30</v>
      </c>
      <c r="R64" s="12" t="s">
        <v>30</v>
      </c>
      <c r="S64" s="12" t="s">
        <v>30</v>
      </c>
      <c r="T64" s="12" t="s">
        <v>30</v>
      </c>
      <c r="U64" s="12" t="s">
        <v>30</v>
      </c>
      <c r="V64" s="12" t="s">
        <v>30</v>
      </c>
      <c r="W64" s="12" t="s">
        <v>30</v>
      </c>
      <c r="X64" s="40" t="s">
        <v>392</v>
      </c>
    </row>
    <row r="65" spans="1:24" ht="63" x14ac:dyDescent="0.25">
      <c r="A65" s="13" t="s">
        <v>83</v>
      </c>
      <c r="B65" s="53" t="s">
        <v>377</v>
      </c>
      <c r="C65" s="13" t="s">
        <v>378</v>
      </c>
      <c r="D65" s="12" t="s">
        <v>30</v>
      </c>
      <c r="E65" s="12" t="s">
        <v>30</v>
      </c>
      <c r="F65" s="12" t="s">
        <v>30</v>
      </c>
      <c r="G65" s="12" t="s">
        <v>30</v>
      </c>
      <c r="H65" s="12" t="s">
        <v>30</v>
      </c>
      <c r="I65" s="12">
        <f t="shared" si="69"/>
        <v>0.09</v>
      </c>
      <c r="J65" s="12">
        <v>0</v>
      </c>
      <c r="K65" s="12">
        <v>0</v>
      </c>
      <c r="L65" s="12">
        <v>0.09</v>
      </c>
      <c r="M65" s="12">
        <v>0</v>
      </c>
      <c r="N65" s="12" t="s">
        <v>30</v>
      </c>
      <c r="O65" s="12" t="s">
        <v>30</v>
      </c>
      <c r="P65" s="12" t="s">
        <v>30</v>
      </c>
      <c r="Q65" s="12" t="s">
        <v>30</v>
      </c>
      <c r="R65" s="12" t="s">
        <v>30</v>
      </c>
      <c r="S65" s="12" t="s">
        <v>30</v>
      </c>
      <c r="T65" s="12" t="s">
        <v>30</v>
      </c>
      <c r="U65" s="12" t="s">
        <v>30</v>
      </c>
      <c r="V65" s="12" t="s">
        <v>30</v>
      </c>
      <c r="W65" s="12" t="s">
        <v>30</v>
      </c>
      <c r="X65" s="40" t="s">
        <v>393</v>
      </c>
    </row>
    <row r="66" spans="1:24" ht="63" x14ac:dyDescent="0.25">
      <c r="A66" s="13" t="s">
        <v>84</v>
      </c>
      <c r="B66" s="53" t="s">
        <v>379</v>
      </c>
      <c r="C66" s="13" t="s">
        <v>380</v>
      </c>
      <c r="D66" s="12" t="s">
        <v>30</v>
      </c>
      <c r="E66" s="12" t="s">
        <v>30</v>
      </c>
      <c r="F66" s="12" t="s">
        <v>30</v>
      </c>
      <c r="G66" s="12" t="s">
        <v>30</v>
      </c>
      <c r="H66" s="12" t="s">
        <v>30</v>
      </c>
      <c r="I66" s="12">
        <f t="shared" si="69"/>
        <v>0.02</v>
      </c>
      <c r="J66" s="12">
        <v>0</v>
      </c>
      <c r="K66" s="12">
        <v>0</v>
      </c>
      <c r="L66" s="12">
        <v>0.02</v>
      </c>
      <c r="M66" s="12">
        <v>0</v>
      </c>
      <c r="N66" s="12" t="s">
        <v>30</v>
      </c>
      <c r="O66" s="12" t="s">
        <v>30</v>
      </c>
      <c r="P66" s="12" t="s">
        <v>30</v>
      </c>
      <c r="Q66" s="12" t="s">
        <v>30</v>
      </c>
      <c r="R66" s="12" t="s">
        <v>30</v>
      </c>
      <c r="S66" s="12" t="s">
        <v>30</v>
      </c>
      <c r="T66" s="12" t="s">
        <v>30</v>
      </c>
      <c r="U66" s="12" t="s">
        <v>30</v>
      </c>
      <c r="V66" s="12" t="s">
        <v>30</v>
      </c>
      <c r="W66" s="12" t="s">
        <v>30</v>
      </c>
      <c r="X66" s="40" t="s">
        <v>394</v>
      </c>
    </row>
    <row r="67" spans="1:24" ht="56.25" x14ac:dyDescent="0.25">
      <c r="A67" s="13" t="s">
        <v>85</v>
      </c>
      <c r="B67" s="53" t="s">
        <v>381</v>
      </c>
      <c r="C67" s="13" t="s">
        <v>382</v>
      </c>
      <c r="D67" s="12" t="s">
        <v>30</v>
      </c>
      <c r="E67" s="12" t="s">
        <v>30</v>
      </c>
      <c r="F67" s="12" t="s">
        <v>30</v>
      </c>
      <c r="G67" s="12" t="s">
        <v>30</v>
      </c>
      <c r="H67" s="12" t="s">
        <v>30</v>
      </c>
      <c r="I67" s="12">
        <f t="shared" si="69"/>
        <v>3.5000000000000003E-2</v>
      </c>
      <c r="J67" s="12">
        <v>0</v>
      </c>
      <c r="K67" s="12">
        <v>0</v>
      </c>
      <c r="L67" s="12">
        <v>3.5000000000000003E-2</v>
      </c>
      <c r="M67" s="12">
        <v>0</v>
      </c>
      <c r="N67" s="12" t="s">
        <v>30</v>
      </c>
      <c r="O67" s="12" t="s">
        <v>30</v>
      </c>
      <c r="P67" s="12" t="s">
        <v>30</v>
      </c>
      <c r="Q67" s="12" t="s">
        <v>30</v>
      </c>
      <c r="R67" s="12" t="s">
        <v>30</v>
      </c>
      <c r="S67" s="12" t="s">
        <v>30</v>
      </c>
      <c r="T67" s="12" t="s">
        <v>30</v>
      </c>
      <c r="U67" s="12" t="s">
        <v>30</v>
      </c>
      <c r="V67" s="12" t="s">
        <v>30</v>
      </c>
      <c r="W67" s="12" t="s">
        <v>30</v>
      </c>
      <c r="X67" s="40" t="s">
        <v>395</v>
      </c>
    </row>
    <row r="68" spans="1:24" ht="56.25" x14ac:dyDescent="0.25">
      <c r="A68" s="13" t="s">
        <v>86</v>
      </c>
      <c r="B68" s="53" t="s">
        <v>383</v>
      </c>
      <c r="C68" s="13" t="s">
        <v>384</v>
      </c>
      <c r="D68" s="12" t="s">
        <v>30</v>
      </c>
      <c r="E68" s="12" t="s">
        <v>30</v>
      </c>
      <c r="F68" s="12" t="s">
        <v>30</v>
      </c>
      <c r="G68" s="12" t="s">
        <v>30</v>
      </c>
      <c r="H68" s="12" t="s">
        <v>30</v>
      </c>
      <c r="I68" s="12">
        <f t="shared" si="69"/>
        <v>0.26</v>
      </c>
      <c r="J68" s="12">
        <v>0</v>
      </c>
      <c r="K68" s="12">
        <v>0</v>
      </c>
      <c r="L68" s="12">
        <v>0.26</v>
      </c>
      <c r="M68" s="12">
        <v>0</v>
      </c>
      <c r="N68" s="12" t="s">
        <v>30</v>
      </c>
      <c r="O68" s="12" t="s">
        <v>30</v>
      </c>
      <c r="P68" s="12" t="s">
        <v>30</v>
      </c>
      <c r="Q68" s="12" t="s">
        <v>30</v>
      </c>
      <c r="R68" s="12" t="s">
        <v>30</v>
      </c>
      <c r="S68" s="12" t="s">
        <v>30</v>
      </c>
      <c r="T68" s="12" t="s">
        <v>30</v>
      </c>
      <c r="U68" s="12" t="s">
        <v>30</v>
      </c>
      <c r="V68" s="12" t="s">
        <v>30</v>
      </c>
      <c r="W68" s="12" t="s">
        <v>30</v>
      </c>
      <c r="X68" s="40" t="s">
        <v>396</v>
      </c>
    </row>
    <row r="69" spans="1:24" ht="75" x14ac:dyDescent="0.25">
      <c r="A69" s="13" t="s">
        <v>87</v>
      </c>
      <c r="B69" s="53" t="s">
        <v>385</v>
      </c>
      <c r="C69" s="13" t="s">
        <v>386</v>
      </c>
      <c r="D69" s="12" t="s">
        <v>30</v>
      </c>
      <c r="E69" s="12" t="s">
        <v>30</v>
      </c>
      <c r="F69" s="12" t="s">
        <v>30</v>
      </c>
      <c r="G69" s="12" t="s">
        <v>30</v>
      </c>
      <c r="H69" s="12" t="s">
        <v>30</v>
      </c>
      <c r="I69" s="12">
        <f t="shared" si="69"/>
        <v>0.03</v>
      </c>
      <c r="J69" s="12">
        <v>0</v>
      </c>
      <c r="K69" s="12">
        <v>0</v>
      </c>
      <c r="L69" s="12">
        <v>0.03</v>
      </c>
      <c r="M69" s="12">
        <v>0</v>
      </c>
      <c r="N69" s="12" t="s">
        <v>30</v>
      </c>
      <c r="O69" s="12" t="s">
        <v>30</v>
      </c>
      <c r="P69" s="12" t="s">
        <v>30</v>
      </c>
      <c r="Q69" s="12" t="s">
        <v>30</v>
      </c>
      <c r="R69" s="12" t="s">
        <v>30</v>
      </c>
      <c r="S69" s="12" t="s">
        <v>30</v>
      </c>
      <c r="T69" s="12" t="s">
        <v>30</v>
      </c>
      <c r="U69" s="12" t="s">
        <v>30</v>
      </c>
      <c r="V69" s="12" t="s">
        <v>30</v>
      </c>
      <c r="W69" s="12" t="s">
        <v>30</v>
      </c>
      <c r="X69" s="40" t="s">
        <v>397</v>
      </c>
    </row>
    <row r="70" spans="1:24" ht="141.75" x14ac:dyDescent="0.25">
      <c r="A70" s="13" t="s">
        <v>88</v>
      </c>
      <c r="B70" s="53" t="s">
        <v>387</v>
      </c>
      <c r="C70" s="20" t="s">
        <v>388</v>
      </c>
      <c r="D70" s="12" t="s">
        <v>30</v>
      </c>
      <c r="E70" s="12" t="s">
        <v>30</v>
      </c>
      <c r="F70" s="12" t="s">
        <v>30</v>
      </c>
      <c r="G70" s="12" t="s">
        <v>30</v>
      </c>
      <c r="H70" s="12" t="s">
        <v>30</v>
      </c>
      <c r="I70" s="12">
        <f t="shared" si="69"/>
        <v>2.4300000000000002</v>
      </c>
      <c r="J70" s="12">
        <v>0</v>
      </c>
      <c r="K70" s="12">
        <v>0</v>
      </c>
      <c r="L70" s="12">
        <v>2.4300000000000002</v>
      </c>
      <c r="M70" s="12">
        <v>0</v>
      </c>
      <c r="N70" s="12" t="s">
        <v>30</v>
      </c>
      <c r="O70" s="12" t="s">
        <v>30</v>
      </c>
      <c r="P70" s="12" t="s">
        <v>30</v>
      </c>
      <c r="Q70" s="12" t="s">
        <v>30</v>
      </c>
      <c r="R70" s="12" t="s">
        <v>30</v>
      </c>
      <c r="S70" s="12" t="s">
        <v>30</v>
      </c>
      <c r="T70" s="12" t="s">
        <v>30</v>
      </c>
      <c r="U70" s="12" t="s">
        <v>30</v>
      </c>
      <c r="V70" s="12" t="s">
        <v>30</v>
      </c>
      <c r="W70" s="12" t="s">
        <v>30</v>
      </c>
      <c r="X70" s="19" t="s">
        <v>398</v>
      </c>
    </row>
    <row r="71" spans="1:24" ht="110.25" x14ac:dyDescent="0.25">
      <c r="A71" s="13" t="s">
        <v>89</v>
      </c>
      <c r="B71" s="40" t="s">
        <v>178</v>
      </c>
      <c r="C71" s="20" t="s">
        <v>179</v>
      </c>
      <c r="D71" s="12" t="s">
        <v>30</v>
      </c>
      <c r="E71" s="12" t="s">
        <v>30</v>
      </c>
      <c r="F71" s="12" t="s">
        <v>30</v>
      </c>
      <c r="G71" s="12" t="s">
        <v>30</v>
      </c>
      <c r="H71" s="12" t="s">
        <v>30</v>
      </c>
      <c r="I71" s="12">
        <f t="shared" si="69"/>
        <v>1.27</v>
      </c>
      <c r="J71" s="12">
        <v>0</v>
      </c>
      <c r="K71" s="12">
        <v>0</v>
      </c>
      <c r="L71" s="15">
        <v>1.27</v>
      </c>
      <c r="M71" s="12">
        <v>0</v>
      </c>
      <c r="N71" s="12" t="s">
        <v>30</v>
      </c>
      <c r="O71" s="12" t="s">
        <v>30</v>
      </c>
      <c r="P71" s="12" t="s">
        <v>30</v>
      </c>
      <c r="Q71" s="12" t="s">
        <v>30</v>
      </c>
      <c r="R71" s="12" t="s">
        <v>30</v>
      </c>
      <c r="S71" s="12" t="s">
        <v>30</v>
      </c>
      <c r="T71" s="12" t="s">
        <v>30</v>
      </c>
      <c r="U71" s="12" t="s">
        <v>30</v>
      </c>
      <c r="V71" s="12" t="s">
        <v>30</v>
      </c>
      <c r="W71" s="12" t="s">
        <v>30</v>
      </c>
      <c r="X71" s="40" t="s">
        <v>282</v>
      </c>
    </row>
    <row r="72" spans="1:24" ht="78.75" x14ac:dyDescent="0.25">
      <c r="A72" s="13" t="s">
        <v>90</v>
      </c>
      <c r="B72" s="40" t="s">
        <v>182</v>
      </c>
      <c r="C72" s="20" t="s">
        <v>183</v>
      </c>
      <c r="D72" s="12" t="s">
        <v>30</v>
      </c>
      <c r="E72" s="12" t="s">
        <v>30</v>
      </c>
      <c r="F72" s="12" t="s">
        <v>30</v>
      </c>
      <c r="G72" s="12" t="s">
        <v>30</v>
      </c>
      <c r="H72" s="12" t="s">
        <v>30</v>
      </c>
      <c r="I72" s="12">
        <f t="shared" si="69"/>
        <v>5.5E-2</v>
      </c>
      <c r="J72" s="12">
        <v>0</v>
      </c>
      <c r="K72" s="12">
        <v>0</v>
      </c>
      <c r="L72" s="15">
        <v>5.5E-2</v>
      </c>
      <c r="M72" s="12">
        <v>0</v>
      </c>
      <c r="N72" s="12" t="s">
        <v>30</v>
      </c>
      <c r="O72" s="12" t="s">
        <v>30</v>
      </c>
      <c r="P72" s="12" t="s">
        <v>30</v>
      </c>
      <c r="Q72" s="12" t="s">
        <v>30</v>
      </c>
      <c r="R72" s="12" t="s">
        <v>30</v>
      </c>
      <c r="S72" s="12" t="s">
        <v>30</v>
      </c>
      <c r="T72" s="12" t="s">
        <v>30</v>
      </c>
      <c r="U72" s="12" t="s">
        <v>30</v>
      </c>
      <c r="V72" s="12" t="s">
        <v>30</v>
      </c>
      <c r="W72" s="12" t="s">
        <v>30</v>
      </c>
      <c r="X72" s="40" t="s">
        <v>283</v>
      </c>
    </row>
    <row r="73" spans="1:24" ht="110.25" x14ac:dyDescent="0.25">
      <c r="A73" s="13" t="s">
        <v>91</v>
      </c>
      <c r="B73" s="40" t="s">
        <v>180</v>
      </c>
      <c r="C73" s="20" t="s">
        <v>181</v>
      </c>
      <c r="D73" s="12" t="s">
        <v>30</v>
      </c>
      <c r="E73" s="12" t="s">
        <v>30</v>
      </c>
      <c r="F73" s="12" t="s">
        <v>30</v>
      </c>
      <c r="G73" s="12" t="s">
        <v>30</v>
      </c>
      <c r="H73" s="12" t="s">
        <v>30</v>
      </c>
      <c r="I73" s="12">
        <f>SUM(J73:M73)</f>
        <v>5.51</v>
      </c>
      <c r="J73" s="12">
        <v>0</v>
      </c>
      <c r="K73" s="12">
        <v>0</v>
      </c>
      <c r="L73" s="15">
        <v>5.51</v>
      </c>
      <c r="M73" s="12">
        <v>0</v>
      </c>
      <c r="N73" s="12" t="s">
        <v>30</v>
      </c>
      <c r="O73" s="12" t="s">
        <v>30</v>
      </c>
      <c r="P73" s="12" t="s">
        <v>30</v>
      </c>
      <c r="Q73" s="12" t="s">
        <v>30</v>
      </c>
      <c r="R73" s="12" t="s">
        <v>30</v>
      </c>
      <c r="S73" s="12" t="s">
        <v>30</v>
      </c>
      <c r="T73" s="12" t="s">
        <v>30</v>
      </c>
      <c r="U73" s="12" t="s">
        <v>30</v>
      </c>
      <c r="V73" s="12" t="s">
        <v>30</v>
      </c>
      <c r="W73" s="12" t="s">
        <v>30</v>
      </c>
      <c r="X73" s="40" t="s">
        <v>284</v>
      </c>
    </row>
    <row r="74" spans="1:24" ht="126" x14ac:dyDescent="0.25">
      <c r="A74" s="13" t="s">
        <v>92</v>
      </c>
      <c r="B74" s="54" t="s">
        <v>193</v>
      </c>
      <c r="C74" s="40" t="s">
        <v>257</v>
      </c>
      <c r="D74" s="12" t="s">
        <v>30</v>
      </c>
      <c r="E74" s="12" t="s">
        <v>30</v>
      </c>
      <c r="F74" s="12" t="s">
        <v>30</v>
      </c>
      <c r="G74" s="12" t="s">
        <v>30</v>
      </c>
      <c r="H74" s="12" t="s">
        <v>30</v>
      </c>
      <c r="I74" s="12">
        <f>SUM(J74:M74)</f>
        <v>0.18</v>
      </c>
      <c r="J74" s="12">
        <v>0</v>
      </c>
      <c r="K74" s="12">
        <v>0</v>
      </c>
      <c r="L74" s="15">
        <v>0.18</v>
      </c>
      <c r="M74" s="12">
        <v>0</v>
      </c>
      <c r="N74" s="12" t="s">
        <v>30</v>
      </c>
      <c r="O74" s="12" t="s">
        <v>30</v>
      </c>
      <c r="P74" s="12" t="s">
        <v>30</v>
      </c>
      <c r="Q74" s="12" t="s">
        <v>30</v>
      </c>
      <c r="R74" s="12" t="s">
        <v>30</v>
      </c>
      <c r="S74" s="12" t="s">
        <v>30</v>
      </c>
      <c r="T74" s="12" t="s">
        <v>30</v>
      </c>
      <c r="U74" s="12" t="s">
        <v>30</v>
      </c>
      <c r="V74" s="12" t="s">
        <v>30</v>
      </c>
      <c r="W74" s="12" t="s">
        <v>30</v>
      </c>
      <c r="X74" s="40" t="s">
        <v>285</v>
      </c>
    </row>
    <row r="75" spans="1:24" ht="63" x14ac:dyDescent="0.25">
      <c r="A75" s="13" t="s">
        <v>93</v>
      </c>
      <c r="B75" s="40" t="s">
        <v>163</v>
      </c>
      <c r="C75" s="20" t="s">
        <v>164</v>
      </c>
      <c r="D75" s="12" t="s">
        <v>30</v>
      </c>
      <c r="E75" s="12" t="s">
        <v>30</v>
      </c>
      <c r="F75" s="12" t="s">
        <v>30</v>
      </c>
      <c r="G75" s="12" t="s">
        <v>30</v>
      </c>
      <c r="H75" s="12" t="s">
        <v>30</v>
      </c>
      <c r="I75" s="12">
        <f t="shared" si="69"/>
        <v>1.37</v>
      </c>
      <c r="J75" s="12">
        <v>0</v>
      </c>
      <c r="K75" s="12">
        <v>0</v>
      </c>
      <c r="L75" s="15">
        <v>1.37</v>
      </c>
      <c r="M75" s="12">
        <v>0</v>
      </c>
      <c r="N75" s="12" t="s">
        <v>30</v>
      </c>
      <c r="O75" s="12" t="s">
        <v>30</v>
      </c>
      <c r="P75" s="12" t="s">
        <v>30</v>
      </c>
      <c r="Q75" s="12" t="s">
        <v>30</v>
      </c>
      <c r="R75" s="12" t="s">
        <v>30</v>
      </c>
      <c r="S75" s="12" t="s">
        <v>30</v>
      </c>
      <c r="T75" s="12" t="s">
        <v>30</v>
      </c>
      <c r="U75" s="12" t="s">
        <v>30</v>
      </c>
      <c r="V75" s="12" t="s">
        <v>30</v>
      </c>
      <c r="W75" s="12" t="s">
        <v>30</v>
      </c>
      <c r="X75" s="40" t="s">
        <v>286</v>
      </c>
    </row>
    <row r="76" spans="1:24" ht="31.5" x14ac:dyDescent="0.25">
      <c r="A76" s="13" t="s">
        <v>418</v>
      </c>
      <c r="B76" s="40" t="s">
        <v>194</v>
      </c>
      <c r="C76" s="40" t="s">
        <v>195</v>
      </c>
      <c r="D76" s="12" t="s">
        <v>30</v>
      </c>
      <c r="E76" s="12" t="s">
        <v>30</v>
      </c>
      <c r="F76" s="12" t="s">
        <v>30</v>
      </c>
      <c r="G76" s="12" t="s">
        <v>30</v>
      </c>
      <c r="H76" s="12" t="s">
        <v>30</v>
      </c>
      <c r="I76" s="12">
        <f t="shared" si="69"/>
        <v>0.17</v>
      </c>
      <c r="J76" s="12">
        <v>0</v>
      </c>
      <c r="K76" s="12">
        <v>0</v>
      </c>
      <c r="L76" s="15">
        <v>0.17</v>
      </c>
      <c r="M76" s="12">
        <v>0</v>
      </c>
      <c r="N76" s="12" t="s">
        <v>30</v>
      </c>
      <c r="O76" s="12" t="s">
        <v>30</v>
      </c>
      <c r="P76" s="12" t="s">
        <v>30</v>
      </c>
      <c r="Q76" s="12" t="s">
        <v>30</v>
      </c>
      <c r="R76" s="12" t="s">
        <v>30</v>
      </c>
      <c r="S76" s="12" t="s">
        <v>30</v>
      </c>
      <c r="T76" s="12" t="s">
        <v>30</v>
      </c>
      <c r="U76" s="12" t="s">
        <v>30</v>
      </c>
      <c r="V76" s="12" t="s">
        <v>30</v>
      </c>
      <c r="W76" s="12" t="s">
        <v>30</v>
      </c>
      <c r="X76" s="40" t="s">
        <v>204</v>
      </c>
    </row>
    <row r="77" spans="1:24" ht="47.25" x14ac:dyDescent="0.25">
      <c r="A77" s="13" t="s">
        <v>419</v>
      </c>
      <c r="B77" s="40" t="s">
        <v>165</v>
      </c>
      <c r="C77" s="40" t="s">
        <v>166</v>
      </c>
      <c r="D77" s="12" t="s">
        <v>30</v>
      </c>
      <c r="E77" s="12" t="s">
        <v>30</v>
      </c>
      <c r="F77" s="12" t="s">
        <v>30</v>
      </c>
      <c r="G77" s="12" t="s">
        <v>30</v>
      </c>
      <c r="H77" s="12" t="s">
        <v>30</v>
      </c>
      <c r="I77" s="12">
        <f t="shared" si="69"/>
        <v>3.35</v>
      </c>
      <c r="J77" s="12">
        <v>0</v>
      </c>
      <c r="K77" s="12">
        <v>0</v>
      </c>
      <c r="L77" s="15">
        <v>3.35</v>
      </c>
      <c r="M77" s="12">
        <v>0</v>
      </c>
      <c r="N77" s="12" t="s">
        <v>30</v>
      </c>
      <c r="O77" s="12" t="s">
        <v>30</v>
      </c>
      <c r="P77" s="12" t="s">
        <v>30</v>
      </c>
      <c r="Q77" s="12" t="s">
        <v>30</v>
      </c>
      <c r="R77" s="12" t="s">
        <v>30</v>
      </c>
      <c r="S77" s="12" t="s">
        <v>30</v>
      </c>
      <c r="T77" s="12" t="s">
        <v>30</v>
      </c>
      <c r="U77" s="12" t="s">
        <v>30</v>
      </c>
      <c r="V77" s="12" t="s">
        <v>30</v>
      </c>
      <c r="W77" s="12" t="s">
        <v>30</v>
      </c>
      <c r="X77" s="19" t="s">
        <v>287</v>
      </c>
    </row>
    <row r="78" spans="1:24" ht="63" x14ac:dyDescent="0.25">
      <c r="A78" s="13" t="s">
        <v>420</v>
      </c>
      <c r="B78" s="40" t="s">
        <v>196</v>
      </c>
      <c r="C78" s="40" t="s">
        <v>197</v>
      </c>
      <c r="D78" s="12" t="s">
        <v>30</v>
      </c>
      <c r="E78" s="12" t="s">
        <v>30</v>
      </c>
      <c r="F78" s="12" t="s">
        <v>30</v>
      </c>
      <c r="G78" s="12" t="s">
        <v>30</v>
      </c>
      <c r="H78" s="12" t="s">
        <v>30</v>
      </c>
      <c r="I78" s="12">
        <f t="shared" si="69"/>
        <v>0.33479244000000002</v>
      </c>
      <c r="J78" s="12">
        <v>0</v>
      </c>
      <c r="K78" s="12">
        <v>0</v>
      </c>
      <c r="L78" s="15">
        <v>0.33479244000000002</v>
      </c>
      <c r="M78" s="12">
        <v>0</v>
      </c>
      <c r="N78" s="12" t="s">
        <v>30</v>
      </c>
      <c r="O78" s="12" t="s">
        <v>30</v>
      </c>
      <c r="P78" s="12" t="s">
        <v>30</v>
      </c>
      <c r="Q78" s="12" t="s">
        <v>30</v>
      </c>
      <c r="R78" s="12" t="s">
        <v>30</v>
      </c>
      <c r="S78" s="12" t="s">
        <v>30</v>
      </c>
      <c r="T78" s="12" t="s">
        <v>30</v>
      </c>
      <c r="U78" s="12" t="s">
        <v>30</v>
      </c>
      <c r="V78" s="12" t="s">
        <v>30</v>
      </c>
      <c r="W78" s="12" t="s">
        <v>30</v>
      </c>
      <c r="X78" s="40" t="s">
        <v>288</v>
      </c>
    </row>
    <row r="79" spans="1:24" ht="63" x14ac:dyDescent="0.25">
      <c r="A79" s="13" t="s">
        <v>421</v>
      </c>
      <c r="B79" s="40" t="s">
        <v>258</v>
      </c>
      <c r="C79" s="40" t="s">
        <v>259</v>
      </c>
      <c r="D79" s="12" t="s">
        <v>30</v>
      </c>
      <c r="E79" s="12" t="s">
        <v>30</v>
      </c>
      <c r="F79" s="12" t="s">
        <v>30</v>
      </c>
      <c r="G79" s="12" t="s">
        <v>30</v>
      </c>
      <c r="H79" s="12" t="s">
        <v>30</v>
      </c>
      <c r="I79" s="12">
        <f t="shared" si="69"/>
        <v>0.75536534399999988</v>
      </c>
      <c r="J79" s="12">
        <v>0</v>
      </c>
      <c r="K79" s="12">
        <v>0</v>
      </c>
      <c r="L79" s="15">
        <v>0.75536534399999988</v>
      </c>
      <c r="M79" s="12">
        <v>0</v>
      </c>
      <c r="N79" s="12" t="s">
        <v>30</v>
      </c>
      <c r="O79" s="12" t="s">
        <v>30</v>
      </c>
      <c r="P79" s="12" t="s">
        <v>30</v>
      </c>
      <c r="Q79" s="12" t="s">
        <v>30</v>
      </c>
      <c r="R79" s="12" t="s">
        <v>30</v>
      </c>
      <c r="S79" s="12" t="s">
        <v>30</v>
      </c>
      <c r="T79" s="12" t="s">
        <v>30</v>
      </c>
      <c r="U79" s="12" t="s">
        <v>30</v>
      </c>
      <c r="V79" s="12" t="s">
        <v>30</v>
      </c>
      <c r="W79" s="12" t="s">
        <v>30</v>
      </c>
      <c r="X79" s="40" t="s">
        <v>289</v>
      </c>
    </row>
    <row r="80" spans="1:24" ht="63" x14ac:dyDescent="0.25">
      <c r="A80" s="13" t="s">
        <v>422</v>
      </c>
      <c r="B80" s="40" t="s">
        <v>260</v>
      </c>
      <c r="C80" s="40" t="s">
        <v>261</v>
      </c>
      <c r="D80" s="12" t="s">
        <v>30</v>
      </c>
      <c r="E80" s="12" t="s">
        <v>30</v>
      </c>
      <c r="F80" s="12" t="s">
        <v>30</v>
      </c>
      <c r="G80" s="12" t="s">
        <v>30</v>
      </c>
      <c r="H80" s="12" t="s">
        <v>30</v>
      </c>
      <c r="I80" s="12">
        <f t="shared" si="69"/>
        <v>1.061438924</v>
      </c>
      <c r="J80" s="12">
        <v>0</v>
      </c>
      <c r="K80" s="12">
        <v>0</v>
      </c>
      <c r="L80" s="15">
        <v>1.061438924</v>
      </c>
      <c r="M80" s="12">
        <v>0</v>
      </c>
      <c r="N80" s="12" t="s">
        <v>30</v>
      </c>
      <c r="O80" s="12" t="s">
        <v>30</v>
      </c>
      <c r="P80" s="12" t="s">
        <v>30</v>
      </c>
      <c r="Q80" s="12" t="s">
        <v>30</v>
      </c>
      <c r="R80" s="12" t="s">
        <v>30</v>
      </c>
      <c r="S80" s="12" t="s">
        <v>30</v>
      </c>
      <c r="T80" s="12" t="s">
        <v>30</v>
      </c>
      <c r="U80" s="12" t="s">
        <v>30</v>
      </c>
      <c r="V80" s="12" t="s">
        <v>30</v>
      </c>
      <c r="W80" s="12" t="s">
        <v>30</v>
      </c>
      <c r="X80" s="40" t="s">
        <v>290</v>
      </c>
    </row>
    <row r="81" spans="1:24" ht="63" x14ac:dyDescent="0.25">
      <c r="A81" s="13" t="s">
        <v>423</v>
      </c>
      <c r="B81" s="45" t="s">
        <v>262</v>
      </c>
      <c r="C81" s="13" t="s">
        <v>263</v>
      </c>
      <c r="D81" s="12" t="s">
        <v>30</v>
      </c>
      <c r="E81" s="12" t="s">
        <v>30</v>
      </c>
      <c r="F81" s="12" t="s">
        <v>30</v>
      </c>
      <c r="G81" s="12" t="s">
        <v>30</v>
      </c>
      <c r="H81" s="12" t="s">
        <v>30</v>
      </c>
      <c r="I81" s="12">
        <f t="shared" si="69"/>
        <v>0.113736</v>
      </c>
      <c r="J81" s="12">
        <v>0</v>
      </c>
      <c r="K81" s="12">
        <v>0</v>
      </c>
      <c r="L81" s="15">
        <v>0.113736</v>
      </c>
      <c r="M81" s="12">
        <v>0</v>
      </c>
      <c r="N81" s="12" t="s">
        <v>30</v>
      </c>
      <c r="O81" s="12" t="s">
        <v>30</v>
      </c>
      <c r="P81" s="12" t="s">
        <v>30</v>
      </c>
      <c r="Q81" s="12" t="s">
        <v>30</v>
      </c>
      <c r="R81" s="12" t="s">
        <v>30</v>
      </c>
      <c r="S81" s="12" t="s">
        <v>30</v>
      </c>
      <c r="T81" s="12" t="s">
        <v>30</v>
      </c>
      <c r="U81" s="12" t="s">
        <v>30</v>
      </c>
      <c r="V81" s="12" t="s">
        <v>30</v>
      </c>
      <c r="W81" s="12" t="s">
        <v>30</v>
      </c>
      <c r="X81" s="40" t="s">
        <v>291</v>
      </c>
    </row>
    <row r="82" spans="1:24" ht="63" x14ac:dyDescent="0.25">
      <c r="A82" s="13" t="s">
        <v>424</v>
      </c>
      <c r="B82" s="45" t="s">
        <v>264</v>
      </c>
      <c r="C82" s="40" t="s">
        <v>265</v>
      </c>
      <c r="D82" s="12" t="s">
        <v>30</v>
      </c>
      <c r="E82" s="12" t="s">
        <v>30</v>
      </c>
      <c r="F82" s="12" t="s">
        <v>30</v>
      </c>
      <c r="G82" s="12" t="s">
        <v>30</v>
      </c>
      <c r="H82" s="12" t="s">
        <v>30</v>
      </c>
      <c r="I82" s="12">
        <f t="shared" si="69"/>
        <v>0.61611594799999991</v>
      </c>
      <c r="J82" s="12">
        <v>0</v>
      </c>
      <c r="K82" s="12">
        <v>0</v>
      </c>
      <c r="L82" s="15">
        <v>0.61611594799999991</v>
      </c>
      <c r="M82" s="12">
        <v>0</v>
      </c>
      <c r="N82" s="12" t="s">
        <v>30</v>
      </c>
      <c r="O82" s="12" t="s">
        <v>30</v>
      </c>
      <c r="P82" s="12" t="s">
        <v>30</v>
      </c>
      <c r="Q82" s="12" t="s">
        <v>30</v>
      </c>
      <c r="R82" s="12" t="s">
        <v>30</v>
      </c>
      <c r="S82" s="12" t="s">
        <v>30</v>
      </c>
      <c r="T82" s="12" t="s">
        <v>30</v>
      </c>
      <c r="U82" s="12" t="s">
        <v>30</v>
      </c>
      <c r="V82" s="12" t="s">
        <v>30</v>
      </c>
      <c r="W82" s="12" t="s">
        <v>30</v>
      </c>
      <c r="X82" s="40" t="s">
        <v>292</v>
      </c>
    </row>
    <row r="83" spans="1:24" ht="63" x14ac:dyDescent="0.25">
      <c r="A83" s="13" t="s">
        <v>425</v>
      </c>
      <c r="B83" s="45" t="s">
        <v>266</v>
      </c>
      <c r="C83" s="40" t="s">
        <v>267</v>
      </c>
      <c r="D83" s="12" t="s">
        <v>30</v>
      </c>
      <c r="E83" s="12" t="s">
        <v>30</v>
      </c>
      <c r="F83" s="12" t="s">
        <v>30</v>
      </c>
      <c r="G83" s="12" t="s">
        <v>30</v>
      </c>
      <c r="H83" s="12" t="s">
        <v>30</v>
      </c>
      <c r="I83" s="12">
        <f t="shared" si="69"/>
        <v>0.43</v>
      </c>
      <c r="J83" s="12">
        <v>0</v>
      </c>
      <c r="K83" s="12">
        <v>0</v>
      </c>
      <c r="L83" s="15">
        <v>0.43</v>
      </c>
      <c r="M83" s="12">
        <v>0</v>
      </c>
      <c r="N83" s="12" t="s">
        <v>30</v>
      </c>
      <c r="O83" s="12" t="s">
        <v>30</v>
      </c>
      <c r="P83" s="12" t="s">
        <v>30</v>
      </c>
      <c r="Q83" s="12" t="s">
        <v>30</v>
      </c>
      <c r="R83" s="12" t="s">
        <v>30</v>
      </c>
      <c r="S83" s="12" t="s">
        <v>30</v>
      </c>
      <c r="T83" s="12" t="s">
        <v>30</v>
      </c>
      <c r="U83" s="12" t="s">
        <v>30</v>
      </c>
      <c r="V83" s="12" t="s">
        <v>30</v>
      </c>
      <c r="W83" s="12" t="s">
        <v>30</v>
      </c>
      <c r="X83" s="40" t="s">
        <v>293</v>
      </c>
    </row>
    <row r="84" spans="1:24" ht="63" x14ac:dyDescent="0.25">
      <c r="A84" s="13" t="s">
        <v>426</v>
      </c>
      <c r="B84" s="40" t="s">
        <v>268</v>
      </c>
      <c r="C84" s="13" t="s">
        <v>269</v>
      </c>
      <c r="D84" s="12" t="s">
        <v>30</v>
      </c>
      <c r="E84" s="12" t="s">
        <v>30</v>
      </c>
      <c r="F84" s="12" t="s">
        <v>30</v>
      </c>
      <c r="G84" s="12" t="s">
        <v>30</v>
      </c>
      <c r="H84" s="12" t="s">
        <v>30</v>
      </c>
      <c r="I84" s="12">
        <f t="shared" si="69"/>
        <v>0.4</v>
      </c>
      <c r="J84" s="12">
        <v>0</v>
      </c>
      <c r="K84" s="12">
        <v>0</v>
      </c>
      <c r="L84" s="15">
        <v>0.4</v>
      </c>
      <c r="M84" s="12">
        <v>0</v>
      </c>
      <c r="N84" s="12" t="s">
        <v>30</v>
      </c>
      <c r="O84" s="12" t="s">
        <v>30</v>
      </c>
      <c r="P84" s="12" t="s">
        <v>30</v>
      </c>
      <c r="Q84" s="12" t="s">
        <v>30</v>
      </c>
      <c r="R84" s="12" t="s">
        <v>30</v>
      </c>
      <c r="S84" s="12" t="s">
        <v>30</v>
      </c>
      <c r="T84" s="12" t="s">
        <v>30</v>
      </c>
      <c r="U84" s="12" t="s">
        <v>30</v>
      </c>
      <c r="V84" s="12" t="s">
        <v>30</v>
      </c>
      <c r="W84" s="12" t="s">
        <v>30</v>
      </c>
      <c r="X84" s="40" t="s">
        <v>294</v>
      </c>
    </row>
    <row r="85" spans="1:24" ht="63" x14ac:dyDescent="0.25">
      <c r="A85" s="13" t="s">
        <v>427</v>
      </c>
      <c r="B85" s="45" t="s">
        <v>167</v>
      </c>
      <c r="C85" s="13" t="s">
        <v>168</v>
      </c>
      <c r="D85" s="12" t="s">
        <v>30</v>
      </c>
      <c r="E85" s="12" t="s">
        <v>30</v>
      </c>
      <c r="F85" s="12" t="s">
        <v>30</v>
      </c>
      <c r="G85" s="12" t="s">
        <v>30</v>
      </c>
      <c r="H85" s="12" t="s">
        <v>30</v>
      </c>
      <c r="I85" s="12">
        <f t="shared" ref="I85" si="70">SUM(J85:M85)</f>
        <v>1.1599999999999999</v>
      </c>
      <c r="J85" s="12">
        <v>0</v>
      </c>
      <c r="K85" s="12">
        <v>0</v>
      </c>
      <c r="L85" s="15">
        <v>1.1599999999999999</v>
      </c>
      <c r="M85" s="12">
        <v>0</v>
      </c>
      <c r="N85" s="12" t="s">
        <v>30</v>
      </c>
      <c r="O85" s="12" t="s">
        <v>30</v>
      </c>
      <c r="P85" s="12" t="s">
        <v>30</v>
      </c>
      <c r="Q85" s="12" t="s">
        <v>30</v>
      </c>
      <c r="R85" s="12" t="s">
        <v>30</v>
      </c>
      <c r="S85" s="12" t="s">
        <v>30</v>
      </c>
      <c r="T85" s="12" t="s">
        <v>30</v>
      </c>
      <c r="U85" s="12" t="s">
        <v>30</v>
      </c>
      <c r="V85" s="12" t="s">
        <v>30</v>
      </c>
      <c r="W85" s="12" t="s">
        <v>30</v>
      </c>
      <c r="X85" s="40" t="s">
        <v>295</v>
      </c>
    </row>
    <row r="86" spans="1:24" ht="31.5" x14ac:dyDescent="0.25">
      <c r="A86" s="55" t="s">
        <v>95</v>
      </c>
      <c r="B86" s="56" t="s">
        <v>96</v>
      </c>
      <c r="C86" s="48" t="s">
        <v>32</v>
      </c>
      <c r="D86" s="16">
        <f>D87+D90</f>
        <v>10.160000000000002</v>
      </c>
      <c r="E86" s="16">
        <f t="shared" ref="E86:M86" si="71">E87+E90</f>
        <v>0</v>
      </c>
      <c r="F86" s="16">
        <f t="shared" si="71"/>
        <v>0</v>
      </c>
      <c r="G86" s="16">
        <f t="shared" si="71"/>
        <v>10.160000000000002</v>
      </c>
      <c r="H86" s="16">
        <f t="shared" si="71"/>
        <v>0</v>
      </c>
      <c r="I86" s="16">
        <f t="shared" si="71"/>
        <v>8.3149999999999995</v>
      </c>
      <c r="J86" s="16">
        <f t="shared" si="71"/>
        <v>0</v>
      </c>
      <c r="K86" s="16">
        <f t="shared" si="71"/>
        <v>0</v>
      </c>
      <c r="L86" s="16">
        <v>8.3149999999999995</v>
      </c>
      <c r="M86" s="16">
        <f t="shared" si="71"/>
        <v>0</v>
      </c>
      <c r="N86" s="12">
        <f t="shared" ref="N86:N91" si="72">I86-D86</f>
        <v>-1.8450000000000024</v>
      </c>
      <c r="O86" s="12">
        <f t="shared" ref="O86:O91" si="73">N86/D86*100</f>
        <v>-18.159448818897658</v>
      </c>
      <c r="P86" s="12">
        <f t="shared" ref="P86:P91" si="74">J86-E86</f>
        <v>0</v>
      </c>
      <c r="Q86" s="12" t="e">
        <f t="shared" ref="Q86:Q91" si="75">P86/E86*100</f>
        <v>#DIV/0!</v>
      </c>
      <c r="R86" s="12">
        <f t="shared" ref="R86:R91" si="76">K86-F86</f>
        <v>0</v>
      </c>
      <c r="S86" s="12" t="e">
        <f t="shared" ref="S86:S91" si="77">R86/F86*100</f>
        <v>#DIV/0!</v>
      </c>
      <c r="T86" s="12">
        <f t="shared" ref="T86:T91" si="78">L86-G86</f>
        <v>-1.8450000000000024</v>
      </c>
      <c r="U86" s="12">
        <f t="shared" ref="U86:U91" si="79">T86/G86*100</f>
        <v>-18.159448818897658</v>
      </c>
      <c r="V86" s="12">
        <f t="shared" ref="V86:V91" si="80">M86-H86</f>
        <v>0</v>
      </c>
      <c r="W86" s="12" t="e">
        <f t="shared" ref="W86:W91" si="81">V86/H86*100</f>
        <v>#DIV/0!</v>
      </c>
      <c r="X86" s="52" t="s">
        <v>30</v>
      </c>
    </row>
    <row r="87" spans="1:24" ht="31.5" x14ac:dyDescent="0.25">
      <c r="A87" s="55" t="s">
        <v>97</v>
      </c>
      <c r="B87" s="57" t="s">
        <v>98</v>
      </c>
      <c r="C87" s="48" t="s">
        <v>32</v>
      </c>
      <c r="D87" s="16">
        <f>SUM(D88:D89)</f>
        <v>9.5100000000000016</v>
      </c>
      <c r="E87" s="16">
        <f t="shared" ref="E87:M87" si="82">SUM(E88:E89)</f>
        <v>0</v>
      </c>
      <c r="F87" s="16">
        <f t="shared" si="82"/>
        <v>0</v>
      </c>
      <c r="G87" s="16">
        <f t="shared" si="82"/>
        <v>9.5100000000000016</v>
      </c>
      <c r="H87" s="16">
        <f t="shared" si="82"/>
        <v>0</v>
      </c>
      <c r="I87" s="16">
        <f t="shared" si="82"/>
        <v>8.3149999999999995</v>
      </c>
      <c r="J87" s="16">
        <f t="shared" si="82"/>
        <v>0</v>
      </c>
      <c r="K87" s="16">
        <f t="shared" si="82"/>
        <v>0</v>
      </c>
      <c r="L87" s="16">
        <v>8.3149999999999995</v>
      </c>
      <c r="M87" s="16">
        <f t="shared" si="82"/>
        <v>0</v>
      </c>
      <c r="N87" s="12">
        <f t="shared" si="72"/>
        <v>-1.1950000000000021</v>
      </c>
      <c r="O87" s="12">
        <f t="shared" si="73"/>
        <v>-12.565720294426939</v>
      </c>
      <c r="P87" s="12">
        <f t="shared" si="74"/>
        <v>0</v>
      </c>
      <c r="Q87" s="12" t="e">
        <f t="shared" si="75"/>
        <v>#DIV/0!</v>
      </c>
      <c r="R87" s="12">
        <f t="shared" si="76"/>
        <v>0</v>
      </c>
      <c r="S87" s="12" t="e">
        <f t="shared" si="77"/>
        <v>#DIV/0!</v>
      </c>
      <c r="T87" s="12">
        <f t="shared" si="78"/>
        <v>-1.1950000000000021</v>
      </c>
      <c r="U87" s="12">
        <f t="shared" si="79"/>
        <v>-12.565720294426939</v>
      </c>
      <c r="V87" s="12">
        <f t="shared" si="80"/>
        <v>0</v>
      </c>
      <c r="W87" s="12" t="e">
        <f t="shared" si="81"/>
        <v>#DIV/0!</v>
      </c>
      <c r="X87" s="16" t="s">
        <v>30</v>
      </c>
    </row>
    <row r="88" spans="1:24" ht="47.25" x14ac:dyDescent="0.25">
      <c r="A88" s="13" t="s">
        <v>99</v>
      </c>
      <c r="B88" s="72" t="s">
        <v>171</v>
      </c>
      <c r="C88" s="20" t="s">
        <v>172</v>
      </c>
      <c r="D88" s="16">
        <f>SUM(E88:H88)</f>
        <v>1.21</v>
      </c>
      <c r="E88" s="16">
        <v>0</v>
      </c>
      <c r="F88" s="16">
        <v>0</v>
      </c>
      <c r="G88" s="16">
        <v>1.21</v>
      </c>
      <c r="H88" s="16">
        <v>0</v>
      </c>
      <c r="I88" s="12">
        <f>SUM(J88:M88)</f>
        <v>0</v>
      </c>
      <c r="J88" s="12">
        <v>0</v>
      </c>
      <c r="K88" s="12">
        <v>0</v>
      </c>
      <c r="L88" s="15">
        <v>0</v>
      </c>
      <c r="M88" s="12">
        <v>0</v>
      </c>
      <c r="N88" s="12">
        <f t="shared" ref="N88" si="83">I88-D88</f>
        <v>-1.21</v>
      </c>
      <c r="O88" s="12">
        <f t="shared" ref="O88" si="84">N88/D88*100</f>
        <v>-100</v>
      </c>
      <c r="P88" s="12">
        <f t="shared" ref="P88" si="85">J88-E88</f>
        <v>0</v>
      </c>
      <c r="Q88" s="12" t="e">
        <f t="shared" ref="Q88" si="86">P88/E88*100</f>
        <v>#DIV/0!</v>
      </c>
      <c r="R88" s="12">
        <f t="shared" ref="R88" si="87">K88-F88</f>
        <v>0</v>
      </c>
      <c r="S88" s="12" t="e">
        <f t="shared" ref="S88" si="88">R88/F88*100</f>
        <v>#DIV/0!</v>
      </c>
      <c r="T88" s="12">
        <f t="shared" ref="T88" si="89">L88-G88</f>
        <v>-1.21</v>
      </c>
      <c r="U88" s="12">
        <f t="shared" ref="U88" si="90">T88/G88*100</f>
        <v>-100</v>
      </c>
      <c r="V88" s="12">
        <f t="shared" ref="V88" si="91">M88-H88</f>
        <v>0</v>
      </c>
      <c r="W88" s="12" t="e">
        <f t="shared" ref="W88" si="92">V88/H88*100</f>
        <v>#DIV/0!</v>
      </c>
      <c r="X88" s="19" t="s">
        <v>170</v>
      </c>
    </row>
    <row r="89" spans="1:24" ht="31.5" x14ac:dyDescent="0.25">
      <c r="A89" s="13" t="s">
        <v>173</v>
      </c>
      <c r="B89" s="40" t="s">
        <v>100</v>
      </c>
      <c r="C89" s="20" t="s">
        <v>101</v>
      </c>
      <c r="D89" s="16">
        <f>SUM(E89:H89)</f>
        <v>8.3000000000000007</v>
      </c>
      <c r="E89" s="16">
        <v>0</v>
      </c>
      <c r="F89" s="16">
        <v>0</v>
      </c>
      <c r="G89" s="16">
        <v>8.3000000000000007</v>
      </c>
      <c r="H89" s="16">
        <v>0</v>
      </c>
      <c r="I89" s="12">
        <f t="shared" si="69"/>
        <v>8.3149999999999995</v>
      </c>
      <c r="J89" s="12">
        <v>0</v>
      </c>
      <c r="K89" s="12">
        <v>0</v>
      </c>
      <c r="L89" s="12">
        <v>8.3149999999999995</v>
      </c>
      <c r="M89" s="12">
        <v>0</v>
      </c>
      <c r="N89" s="12">
        <f t="shared" si="72"/>
        <v>1.4999999999998792E-2</v>
      </c>
      <c r="O89" s="12">
        <f t="shared" si="73"/>
        <v>0.18072289156625049</v>
      </c>
      <c r="P89" s="12">
        <f t="shared" si="74"/>
        <v>0</v>
      </c>
      <c r="Q89" s="12" t="e">
        <f t="shared" si="75"/>
        <v>#DIV/0!</v>
      </c>
      <c r="R89" s="12">
        <f t="shared" si="76"/>
        <v>0</v>
      </c>
      <c r="S89" s="12" t="e">
        <f t="shared" si="77"/>
        <v>#DIV/0!</v>
      </c>
      <c r="T89" s="12">
        <f t="shared" si="78"/>
        <v>1.4999999999998792E-2</v>
      </c>
      <c r="U89" s="12">
        <f t="shared" si="79"/>
        <v>0.18072289156625049</v>
      </c>
      <c r="V89" s="12">
        <f t="shared" si="80"/>
        <v>0</v>
      </c>
      <c r="W89" s="12" t="e">
        <f t="shared" si="81"/>
        <v>#DIV/0!</v>
      </c>
      <c r="X89" s="19" t="s">
        <v>102</v>
      </c>
    </row>
    <row r="90" spans="1:24" ht="31.5" x14ac:dyDescent="0.25">
      <c r="A90" s="55" t="s">
        <v>103</v>
      </c>
      <c r="B90" s="57" t="s">
        <v>104</v>
      </c>
      <c r="C90" s="48" t="s">
        <v>32</v>
      </c>
      <c r="D90" s="16">
        <f t="shared" ref="D90:M90" si="93">SUM(D91)</f>
        <v>0.65</v>
      </c>
      <c r="E90" s="16">
        <f t="shared" si="93"/>
        <v>0</v>
      </c>
      <c r="F90" s="16">
        <f t="shared" si="93"/>
        <v>0</v>
      </c>
      <c r="G90" s="16">
        <f t="shared" si="93"/>
        <v>0.65</v>
      </c>
      <c r="H90" s="16">
        <f t="shared" si="93"/>
        <v>0</v>
      </c>
      <c r="I90" s="16">
        <f t="shared" si="93"/>
        <v>0</v>
      </c>
      <c r="J90" s="16">
        <f t="shared" si="93"/>
        <v>0</v>
      </c>
      <c r="K90" s="16">
        <f t="shared" si="93"/>
        <v>0</v>
      </c>
      <c r="L90" s="16">
        <v>0</v>
      </c>
      <c r="M90" s="16">
        <f t="shared" si="93"/>
        <v>0</v>
      </c>
      <c r="N90" s="16">
        <f t="shared" si="72"/>
        <v>-0.65</v>
      </c>
      <c r="O90" s="16">
        <f t="shared" si="73"/>
        <v>-100</v>
      </c>
      <c r="P90" s="16">
        <f t="shared" si="74"/>
        <v>0</v>
      </c>
      <c r="Q90" s="16" t="e">
        <f t="shared" si="75"/>
        <v>#DIV/0!</v>
      </c>
      <c r="R90" s="16">
        <f t="shared" si="76"/>
        <v>0</v>
      </c>
      <c r="S90" s="16" t="e">
        <f t="shared" si="77"/>
        <v>#DIV/0!</v>
      </c>
      <c r="T90" s="16">
        <f t="shared" si="78"/>
        <v>-0.65</v>
      </c>
      <c r="U90" s="16">
        <f t="shared" si="79"/>
        <v>-100</v>
      </c>
      <c r="V90" s="16">
        <f t="shared" si="80"/>
        <v>0</v>
      </c>
      <c r="W90" s="16" t="e">
        <f t="shared" si="81"/>
        <v>#DIV/0!</v>
      </c>
      <c r="X90" s="15" t="s">
        <v>30</v>
      </c>
    </row>
    <row r="91" spans="1:24" ht="47.25" x14ac:dyDescent="0.25">
      <c r="A91" s="13" t="s">
        <v>105</v>
      </c>
      <c r="B91" s="51" t="s">
        <v>106</v>
      </c>
      <c r="C91" s="20" t="s">
        <v>107</v>
      </c>
      <c r="D91" s="16">
        <f>SUM(E91:H91)</f>
        <v>0.65</v>
      </c>
      <c r="E91" s="12">
        <v>0</v>
      </c>
      <c r="F91" s="12">
        <v>0</v>
      </c>
      <c r="G91" s="18">
        <v>0.65</v>
      </c>
      <c r="H91" s="12">
        <v>0</v>
      </c>
      <c r="I91" s="12">
        <f>SUM(J91:M91)</f>
        <v>0</v>
      </c>
      <c r="J91" s="12">
        <v>0</v>
      </c>
      <c r="K91" s="12">
        <v>0</v>
      </c>
      <c r="L91" s="12">
        <v>0</v>
      </c>
      <c r="M91" s="12">
        <v>0</v>
      </c>
      <c r="N91" s="12">
        <f t="shared" si="72"/>
        <v>-0.65</v>
      </c>
      <c r="O91" s="12">
        <f t="shared" si="73"/>
        <v>-100</v>
      </c>
      <c r="P91" s="12">
        <f t="shared" si="74"/>
        <v>0</v>
      </c>
      <c r="Q91" s="12" t="e">
        <f t="shared" si="75"/>
        <v>#DIV/0!</v>
      </c>
      <c r="R91" s="12">
        <f t="shared" si="76"/>
        <v>0</v>
      </c>
      <c r="S91" s="12" t="e">
        <f t="shared" si="77"/>
        <v>#DIV/0!</v>
      </c>
      <c r="T91" s="12">
        <f t="shared" si="78"/>
        <v>-0.65</v>
      </c>
      <c r="U91" s="12">
        <f t="shared" si="79"/>
        <v>-100</v>
      </c>
      <c r="V91" s="12">
        <f t="shared" si="80"/>
        <v>0</v>
      </c>
      <c r="W91" s="12" t="e">
        <f t="shared" si="81"/>
        <v>#DIV/0!</v>
      </c>
      <c r="X91" s="19" t="s">
        <v>102</v>
      </c>
    </row>
    <row r="92" spans="1:24" s="17" customFormat="1" ht="63" x14ac:dyDescent="0.25">
      <c r="A92" s="58" t="s">
        <v>108</v>
      </c>
      <c r="B92" s="59" t="s">
        <v>109</v>
      </c>
      <c r="C92" s="58" t="s">
        <v>32</v>
      </c>
      <c r="D92" s="10" t="s">
        <v>30</v>
      </c>
      <c r="E92" s="9" t="s">
        <v>30</v>
      </c>
      <c r="F92" s="9" t="s">
        <v>30</v>
      </c>
      <c r="G92" s="9" t="s">
        <v>30</v>
      </c>
      <c r="H92" s="9" t="s">
        <v>30</v>
      </c>
      <c r="I92" s="9" t="s">
        <v>30</v>
      </c>
      <c r="J92" s="9" t="s">
        <v>30</v>
      </c>
      <c r="K92" s="9" t="s">
        <v>30</v>
      </c>
      <c r="L92" s="9" t="s">
        <v>30</v>
      </c>
      <c r="M92" s="9" t="s">
        <v>30</v>
      </c>
      <c r="N92" s="9" t="s">
        <v>30</v>
      </c>
      <c r="O92" s="9" t="s">
        <v>30</v>
      </c>
      <c r="P92" s="9" t="s">
        <v>30</v>
      </c>
      <c r="Q92" s="9" t="s">
        <v>30</v>
      </c>
      <c r="R92" s="9" t="s">
        <v>30</v>
      </c>
      <c r="S92" s="9" t="s">
        <v>30</v>
      </c>
      <c r="T92" s="9" t="s">
        <v>30</v>
      </c>
      <c r="U92" s="9" t="s">
        <v>30</v>
      </c>
      <c r="V92" s="9" t="s">
        <v>30</v>
      </c>
      <c r="W92" s="9" t="s">
        <v>30</v>
      </c>
      <c r="X92" s="60" t="s">
        <v>30</v>
      </c>
    </row>
    <row r="93" spans="1:24" s="17" customFormat="1" ht="31.5" x14ac:dyDescent="0.25">
      <c r="A93" s="31" t="s">
        <v>110</v>
      </c>
      <c r="B93" s="32" t="s">
        <v>111</v>
      </c>
      <c r="C93" s="31" t="s">
        <v>32</v>
      </c>
      <c r="D93" s="9">
        <f t="shared" ref="D93:M93" si="94">SUM(D94:D117)</f>
        <v>112.40930999999999</v>
      </c>
      <c r="E93" s="9">
        <f t="shared" si="94"/>
        <v>0</v>
      </c>
      <c r="F93" s="9">
        <f t="shared" si="94"/>
        <v>0</v>
      </c>
      <c r="G93" s="9">
        <f t="shared" si="94"/>
        <v>112.40930999999999</v>
      </c>
      <c r="H93" s="9">
        <f t="shared" si="94"/>
        <v>0</v>
      </c>
      <c r="I93" s="9">
        <f t="shared" si="94"/>
        <v>14.423</v>
      </c>
      <c r="J93" s="9">
        <f t="shared" si="94"/>
        <v>0</v>
      </c>
      <c r="K93" s="9">
        <f t="shared" si="94"/>
        <v>0</v>
      </c>
      <c r="L93" s="9">
        <v>14.423</v>
      </c>
      <c r="M93" s="9">
        <f t="shared" si="94"/>
        <v>0</v>
      </c>
      <c r="N93" s="9">
        <f t="shared" ref="N93:N102" si="95">I93-D93</f>
        <v>-97.986309999999989</v>
      </c>
      <c r="O93" s="9">
        <f t="shared" ref="O93:O102" si="96">N93/D93*100</f>
        <v>-87.169212229841094</v>
      </c>
      <c r="P93" s="9">
        <f t="shared" ref="P93:P102" si="97">J93-E93</f>
        <v>0</v>
      </c>
      <c r="Q93" s="9" t="e">
        <f t="shared" ref="Q93:Q102" si="98">P93/E93*100</f>
        <v>#DIV/0!</v>
      </c>
      <c r="R93" s="9">
        <f t="shared" ref="R93:R102" si="99">K93-F93</f>
        <v>0</v>
      </c>
      <c r="S93" s="9" t="e">
        <f t="shared" ref="S93:S102" si="100">R93/F93*100</f>
        <v>#DIV/0!</v>
      </c>
      <c r="T93" s="9">
        <f t="shared" ref="T93:T102" si="101">L93-G93</f>
        <v>-97.986309999999989</v>
      </c>
      <c r="U93" s="9">
        <f t="shared" ref="U93:U102" si="102">T93/G93*100</f>
        <v>-87.169212229841094</v>
      </c>
      <c r="V93" s="9">
        <f t="shared" ref="V93:V102" si="103">M93-H93</f>
        <v>0</v>
      </c>
      <c r="W93" s="9" t="e">
        <f t="shared" ref="W93:W102" si="104">V93/H93*100</f>
        <v>#DIV/0!</v>
      </c>
      <c r="X93" s="60" t="s">
        <v>30</v>
      </c>
    </row>
    <row r="94" spans="1:24" ht="63" x14ac:dyDescent="0.25">
      <c r="A94" s="13" t="s">
        <v>112</v>
      </c>
      <c r="B94" s="51" t="s">
        <v>296</v>
      </c>
      <c r="C94" s="13" t="s">
        <v>297</v>
      </c>
      <c r="D94" s="16">
        <f>SUM(E94:H94)</f>
        <v>8.44</v>
      </c>
      <c r="E94" s="12">
        <v>0</v>
      </c>
      <c r="F94" s="12">
        <v>0</v>
      </c>
      <c r="G94" s="61">
        <v>8.44</v>
      </c>
      <c r="H94" s="12">
        <v>0</v>
      </c>
      <c r="I94" s="12">
        <f>SUM(J94:M94)</f>
        <v>0</v>
      </c>
      <c r="J94" s="12">
        <v>0</v>
      </c>
      <c r="K94" s="12">
        <v>0</v>
      </c>
      <c r="L94" s="15">
        <v>0</v>
      </c>
      <c r="M94" s="12">
        <v>0</v>
      </c>
      <c r="N94" s="12">
        <f t="shared" si="95"/>
        <v>-8.44</v>
      </c>
      <c r="O94" s="12">
        <f t="shared" si="96"/>
        <v>-100</v>
      </c>
      <c r="P94" s="12">
        <f t="shared" si="97"/>
        <v>0</v>
      </c>
      <c r="Q94" s="12" t="e">
        <f t="shared" si="98"/>
        <v>#DIV/0!</v>
      </c>
      <c r="R94" s="12">
        <f t="shared" si="99"/>
        <v>0</v>
      </c>
      <c r="S94" s="12" t="e">
        <f t="shared" si="100"/>
        <v>#DIV/0!</v>
      </c>
      <c r="T94" s="12">
        <f t="shared" si="101"/>
        <v>-8.44</v>
      </c>
      <c r="U94" s="12">
        <f t="shared" si="102"/>
        <v>-100</v>
      </c>
      <c r="V94" s="12">
        <f t="shared" si="103"/>
        <v>0</v>
      </c>
      <c r="W94" s="12" t="e">
        <f t="shared" si="104"/>
        <v>#DIV/0!</v>
      </c>
      <c r="X94" s="49" t="s">
        <v>323</v>
      </c>
    </row>
    <row r="95" spans="1:24" ht="63" x14ac:dyDescent="0.25">
      <c r="A95" s="13" t="s">
        <v>113</v>
      </c>
      <c r="B95" s="51" t="s">
        <v>298</v>
      </c>
      <c r="C95" s="13" t="s">
        <v>299</v>
      </c>
      <c r="D95" s="16">
        <f t="shared" ref="D95:D102" si="105">SUM(E95:H95)</f>
        <v>7.3194100000000004</v>
      </c>
      <c r="E95" s="12">
        <v>0</v>
      </c>
      <c r="F95" s="12">
        <v>0</v>
      </c>
      <c r="G95" s="61">
        <v>7.3194100000000004</v>
      </c>
      <c r="H95" s="12">
        <v>0</v>
      </c>
      <c r="I95" s="12">
        <f t="shared" ref="I95:I115" si="106">SUM(J95:M95)</f>
        <v>0</v>
      </c>
      <c r="J95" s="12">
        <v>0</v>
      </c>
      <c r="K95" s="12">
        <v>0</v>
      </c>
      <c r="L95" s="15">
        <v>0</v>
      </c>
      <c r="M95" s="12">
        <v>0</v>
      </c>
      <c r="N95" s="12">
        <f t="shared" si="95"/>
        <v>-7.3194100000000004</v>
      </c>
      <c r="O95" s="12">
        <f t="shared" si="96"/>
        <v>-100</v>
      </c>
      <c r="P95" s="12">
        <f t="shared" si="97"/>
        <v>0</v>
      </c>
      <c r="Q95" s="12" t="e">
        <f t="shared" si="98"/>
        <v>#DIV/0!</v>
      </c>
      <c r="R95" s="12">
        <f t="shared" si="99"/>
        <v>0</v>
      </c>
      <c r="S95" s="12" t="e">
        <f t="shared" si="100"/>
        <v>#DIV/0!</v>
      </c>
      <c r="T95" s="12">
        <f t="shared" si="101"/>
        <v>-7.3194100000000004</v>
      </c>
      <c r="U95" s="12">
        <f t="shared" si="102"/>
        <v>-100</v>
      </c>
      <c r="V95" s="12">
        <f t="shared" si="103"/>
        <v>0</v>
      </c>
      <c r="W95" s="12" t="e">
        <f t="shared" si="104"/>
        <v>#DIV/0!</v>
      </c>
      <c r="X95" s="49" t="s">
        <v>324</v>
      </c>
    </row>
    <row r="96" spans="1:24" ht="47.25" x14ac:dyDescent="0.25">
      <c r="A96" s="13" t="s">
        <v>114</v>
      </c>
      <c r="B96" s="21" t="s">
        <v>300</v>
      </c>
      <c r="C96" s="13" t="s">
        <v>301</v>
      </c>
      <c r="D96" s="16">
        <f t="shared" si="105"/>
        <v>15.48658</v>
      </c>
      <c r="E96" s="12">
        <v>0</v>
      </c>
      <c r="F96" s="12">
        <v>0</v>
      </c>
      <c r="G96" s="61">
        <v>15.48658</v>
      </c>
      <c r="H96" s="12">
        <v>0</v>
      </c>
      <c r="I96" s="12">
        <f t="shared" si="106"/>
        <v>0</v>
      </c>
      <c r="J96" s="12">
        <v>0</v>
      </c>
      <c r="K96" s="12">
        <v>0</v>
      </c>
      <c r="L96" s="15">
        <v>0</v>
      </c>
      <c r="M96" s="12">
        <v>0</v>
      </c>
      <c r="N96" s="12">
        <f t="shared" si="95"/>
        <v>-15.48658</v>
      </c>
      <c r="O96" s="12">
        <f t="shared" si="96"/>
        <v>-100</v>
      </c>
      <c r="P96" s="12">
        <f t="shared" si="97"/>
        <v>0</v>
      </c>
      <c r="Q96" s="12" t="e">
        <f t="shared" si="98"/>
        <v>#DIV/0!</v>
      </c>
      <c r="R96" s="12">
        <f t="shared" si="99"/>
        <v>0</v>
      </c>
      <c r="S96" s="12" t="e">
        <f t="shared" si="100"/>
        <v>#DIV/0!</v>
      </c>
      <c r="T96" s="12">
        <f t="shared" si="101"/>
        <v>-15.48658</v>
      </c>
      <c r="U96" s="12">
        <f t="shared" si="102"/>
        <v>-100</v>
      </c>
      <c r="V96" s="12">
        <f t="shared" si="103"/>
        <v>0</v>
      </c>
      <c r="W96" s="12" t="e">
        <f t="shared" si="104"/>
        <v>#DIV/0!</v>
      </c>
      <c r="X96" s="62" t="s">
        <v>325</v>
      </c>
    </row>
    <row r="97" spans="1:24" ht="78.75" x14ac:dyDescent="0.25">
      <c r="A97" s="13" t="s">
        <v>115</v>
      </c>
      <c r="B97" s="51" t="s">
        <v>302</v>
      </c>
      <c r="C97" s="13" t="s">
        <v>303</v>
      </c>
      <c r="D97" s="16">
        <f t="shared" si="105"/>
        <v>1.2968299999999999</v>
      </c>
      <c r="E97" s="12">
        <v>0</v>
      </c>
      <c r="F97" s="12">
        <v>0</v>
      </c>
      <c r="G97" s="12">
        <v>1.2968299999999999</v>
      </c>
      <c r="H97" s="12">
        <v>0</v>
      </c>
      <c r="I97" s="12">
        <f t="shared" si="106"/>
        <v>0</v>
      </c>
      <c r="J97" s="12">
        <v>0</v>
      </c>
      <c r="K97" s="12">
        <v>0</v>
      </c>
      <c r="L97" s="15">
        <v>0</v>
      </c>
      <c r="M97" s="12">
        <v>0</v>
      </c>
      <c r="N97" s="12">
        <f t="shared" si="95"/>
        <v>-1.2968299999999999</v>
      </c>
      <c r="O97" s="12">
        <f t="shared" si="96"/>
        <v>-100</v>
      </c>
      <c r="P97" s="12">
        <f t="shared" si="97"/>
        <v>0</v>
      </c>
      <c r="Q97" s="12" t="e">
        <f t="shared" si="98"/>
        <v>#DIV/0!</v>
      </c>
      <c r="R97" s="12">
        <f t="shared" si="99"/>
        <v>0</v>
      </c>
      <c r="S97" s="12" t="e">
        <f t="shared" si="100"/>
        <v>#DIV/0!</v>
      </c>
      <c r="T97" s="12">
        <f t="shared" si="101"/>
        <v>-1.2968299999999999</v>
      </c>
      <c r="U97" s="12">
        <f t="shared" si="102"/>
        <v>-100</v>
      </c>
      <c r="V97" s="12">
        <f t="shared" si="103"/>
        <v>0</v>
      </c>
      <c r="W97" s="12" t="e">
        <f t="shared" si="104"/>
        <v>#DIV/0!</v>
      </c>
      <c r="X97" s="40" t="s">
        <v>326</v>
      </c>
    </row>
    <row r="98" spans="1:24" ht="78.75" x14ac:dyDescent="0.25">
      <c r="A98" s="13" t="s">
        <v>116</v>
      </c>
      <c r="B98" s="49" t="s">
        <v>184</v>
      </c>
      <c r="C98" s="50" t="s">
        <v>185</v>
      </c>
      <c r="D98" s="16">
        <f t="shared" si="105"/>
        <v>4.28</v>
      </c>
      <c r="E98" s="12">
        <v>0</v>
      </c>
      <c r="F98" s="12">
        <v>0</v>
      </c>
      <c r="G98" s="12">
        <v>4.28</v>
      </c>
      <c r="H98" s="12">
        <v>0</v>
      </c>
      <c r="I98" s="12">
        <f t="shared" ref="I98" si="107">SUM(J98:M98)</f>
        <v>0</v>
      </c>
      <c r="J98" s="12">
        <v>0</v>
      </c>
      <c r="K98" s="12">
        <v>0</v>
      </c>
      <c r="L98" s="15">
        <v>0</v>
      </c>
      <c r="M98" s="12">
        <v>0</v>
      </c>
      <c r="N98" s="12">
        <f t="shared" ref="N98" si="108">I98-D98</f>
        <v>-4.28</v>
      </c>
      <c r="O98" s="12">
        <f t="shared" ref="O98" si="109">N98/D98*100</f>
        <v>-100</v>
      </c>
      <c r="P98" s="12">
        <f t="shared" ref="P98" si="110">J98-E98</f>
        <v>0</v>
      </c>
      <c r="Q98" s="12" t="e">
        <f t="shared" ref="Q98" si="111">P98/E98*100</f>
        <v>#DIV/0!</v>
      </c>
      <c r="R98" s="12">
        <f t="shared" ref="R98" si="112">K98-F98</f>
        <v>0</v>
      </c>
      <c r="S98" s="12" t="e">
        <f t="shared" ref="S98" si="113">R98/F98*100</f>
        <v>#DIV/0!</v>
      </c>
      <c r="T98" s="12">
        <f t="shared" ref="T98" si="114">L98-G98</f>
        <v>-4.28</v>
      </c>
      <c r="U98" s="12">
        <f t="shared" ref="U98" si="115">T98/G98*100</f>
        <v>-100</v>
      </c>
      <c r="V98" s="12">
        <f t="shared" ref="V98" si="116">M98-H98</f>
        <v>0</v>
      </c>
      <c r="W98" s="12" t="e">
        <f t="shared" ref="W98" si="117">V98/H98*100</f>
        <v>#DIV/0!</v>
      </c>
      <c r="X98" s="40" t="s">
        <v>327</v>
      </c>
    </row>
    <row r="99" spans="1:24" ht="94.5" x14ac:dyDescent="0.25">
      <c r="A99" s="13" t="s">
        <v>117</v>
      </c>
      <c r="B99" s="63" t="s">
        <v>304</v>
      </c>
      <c r="C99" s="20" t="s">
        <v>305</v>
      </c>
      <c r="D99" s="16">
        <f t="shared" si="105"/>
        <v>14.34173</v>
      </c>
      <c r="E99" s="12">
        <v>0</v>
      </c>
      <c r="F99" s="12">
        <v>0</v>
      </c>
      <c r="G99" s="12">
        <v>14.34173</v>
      </c>
      <c r="H99" s="12">
        <v>0</v>
      </c>
      <c r="I99" s="12">
        <f t="shared" si="106"/>
        <v>0</v>
      </c>
      <c r="J99" s="12">
        <v>0</v>
      </c>
      <c r="K99" s="12">
        <v>0</v>
      </c>
      <c r="L99" s="15">
        <v>0</v>
      </c>
      <c r="M99" s="12">
        <v>0</v>
      </c>
      <c r="N99" s="12">
        <f t="shared" si="95"/>
        <v>-14.34173</v>
      </c>
      <c r="O99" s="12">
        <f t="shared" si="96"/>
        <v>-100</v>
      </c>
      <c r="P99" s="12">
        <f t="shared" si="97"/>
        <v>0</v>
      </c>
      <c r="Q99" s="12" t="e">
        <f t="shared" si="98"/>
        <v>#DIV/0!</v>
      </c>
      <c r="R99" s="12">
        <f t="shared" si="99"/>
        <v>0</v>
      </c>
      <c r="S99" s="12" t="e">
        <f t="shared" si="100"/>
        <v>#DIV/0!</v>
      </c>
      <c r="T99" s="12">
        <f t="shared" si="101"/>
        <v>-14.34173</v>
      </c>
      <c r="U99" s="12">
        <f t="shared" si="102"/>
        <v>-100</v>
      </c>
      <c r="V99" s="12">
        <f t="shared" si="103"/>
        <v>0</v>
      </c>
      <c r="W99" s="12" t="e">
        <f t="shared" si="104"/>
        <v>#DIV/0!</v>
      </c>
      <c r="X99" s="40" t="s">
        <v>328</v>
      </c>
    </row>
    <row r="100" spans="1:24" ht="94.5" x14ac:dyDescent="0.25">
      <c r="A100" s="13" t="s">
        <v>118</v>
      </c>
      <c r="B100" s="51" t="s">
        <v>306</v>
      </c>
      <c r="C100" s="20" t="s">
        <v>307</v>
      </c>
      <c r="D100" s="16">
        <f t="shared" si="105"/>
        <v>18.64425</v>
      </c>
      <c r="E100" s="12">
        <v>0</v>
      </c>
      <c r="F100" s="12">
        <v>0</v>
      </c>
      <c r="G100" s="61">
        <v>18.64425</v>
      </c>
      <c r="H100" s="12">
        <v>0</v>
      </c>
      <c r="I100" s="12">
        <f t="shared" si="106"/>
        <v>0</v>
      </c>
      <c r="J100" s="12">
        <v>0</v>
      </c>
      <c r="K100" s="12">
        <v>0</v>
      </c>
      <c r="L100" s="15">
        <v>0</v>
      </c>
      <c r="M100" s="12">
        <v>0</v>
      </c>
      <c r="N100" s="12">
        <f t="shared" si="95"/>
        <v>-18.64425</v>
      </c>
      <c r="O100" s="12">
        <f t="shared" si="96"/>
        <v>-100</v>
      </c>
      <c r="P100" s="12">
        <f t="shared" si="97"/>
        <v>0</v>
      </c>
      <c r="Q100" s="12" t="e">
        <f t="shared" si="98"/>
        <v>#DIV/0!</v>
      </c>
      <c r="R100" s="12">
        <f t="shared" si="99"/>
        <v>0</v>
      </c>
      <c r="S100" s="12" t="e">
        <f t="shared" si="100"/>
        <v>#DIV/0!</v>
      </c>
      <c r="T100" s="12">
        <f t="shared" si="101"/>
        <v>-18.64425</v>
      </c>
      <c r="U100" s="12">
        <f t="shared" si="102"/>
        <v>-100</v>
      </c>
      <c r="V100" s="12">
        <f t="shared" si="103"/>
        <v>0</v>
      </c>
      <c r="W100" s="12" t="e">
        <f t="shared" si="104"/>
        <v>#DIV/0!</v>
      </c>
      <c r="X100" s="40" t="s">
        <v>329</v>
      </c>
    </row>
    <row r="101" spans="1:24" ht="63" x14ac:dyDescent="0.25">
      <c r="A101" s="13" t="s">
        <v>119</v>
      </c>
      <c r="B101" s="63" t="s">
        <v>308</v>
      </c>
      <c r="C101" s="20" t="s">
        <v>169</v>
      </c>
      <c r="D101" s="16">
        <f t="shared" si="105"/>
        <v>38.520510000000002</v>
      </c>
      <c r="E101" s="12">
        <v>0</v>
      </c>
      <c r="F101" s="12">
        <v>0</v>
      </c>
      <c r="G101" s="61">
        <v>38.520510000000002</v>
      </c>
      <c r="H101" s="12">
        <v>0</v>
      </c>
      <c r="I101" s="12">
        <f t="shared" si="106"/>
        <v>0</v>
      </c>
      <c r="J101" s="12">
        <v>0</v>
      </c>
      <c r="K101" s="12">
        <v>0</v>
      </c>
      <c r="L101" s="15">
        <v>0</v>
      </c>
      <c r="M101" s="12">
        <v>0</v>
      </c>
      <c r="N101" s="12">
        <f t="shared" si="95"/>
        <v>-38.520510000000002</v>
      </c>
      <c r="O101" s="12">
        <f t="shared" si="96"/>
        <v>-100</v>
      </c>
      <c r="P101" s="12">
        <f t="shared" si="97"/>
        <v>0</v>
      </c>
      <c r="Q101" s="12" t="e">
        <f t="shared" si="98"/>
        <v>#DIV/0!</v>
      </c>
      <c r="R101" s="12">
        <f t="shared" si="99"/>
        <v>0</v>
      </c>
      <c r="S101" s="12" t="e">
        <f t="shared" si="100"/>
        <v>#DIV/0!</v>
      </c>
      <c r="T101" s="12">
        <f t="shared" si="101"/>
        <v>-38.520510000000002</v>
      </c>
      <c r="U101" s="12">
        <f t="shared" si="102"/>
        <v>-100</v>
      </c>
      <c r="V101" s="12">
        <f t="shared" si="103"/>
        <v>0</v>
      </c>
      <c r="W101" s="12" t="e">
        <f t="shared" si="104"/>
        <v>#DIV/0!</v>
      </c>
      <c r="X101" s="40" t="s">
        <v>330</v>
      </c>
    </row>
    <row r="102" spans="1:24" ht="63" x14ac:dyDescent="0.25">
      <c r="A102" s="13" t="s">
        <v>120</v>
      </c>
      <c r="B102" s="64" t="s">
        <v>202</v>
      </c>
      <c r="C102" s="13" t="s">
        <v>203</v>
      </c>
      <c r="D102" s="16">
        <f t="shared" si="105"/>
        <v>4.08</v>
      </c>
      <c r="E102" s="12">
        <v>0</v>
      </c>
      <c r="F102" s="12">
        <v>0</v>
      </c>
      <c r="G102" s="61">
        <v>4.08</v>
      </c>
      <c r="H102" s="12">
        <v>0</v>
      </c>
      <c r="I102" s="12">
        <f t="shared" si="106"/>
        <v>6.6</v>
      </c>
      <c r="J102" s="12">
        <v>0</v>
      </c>
      <c r="K102" s="12">
        <v>0</v>
      </c>
      <c r="L102" s="15">
        <v>6.6</v>
      </c>
      <c r="M102" s="12">
        <v>0</v>
      </c>
      <c r="N102" s="12">
        <f t="shared" si="95"/>
        <v>2.5199999999999996</v>
      </c>
      <c r="O102" s="12">
        <f t="shared" si="96"/>
        <v>61.764705882352935</v>
      </c>
      <c r="P102" s="12">
        <f t="shared" si="97"/>
        <v>0</v>
      </c>
      <c r="Q102" s="12" t="e">
        <f t="shared" si="98"/>
        <v>#DIV/0!</v>
      </c>
      <c r="R102" s="12">
        <f t="shared" si="99"/>
        <v>0</v>
      </c>
      <c r="S102" s="12" t="e">
        <f t="shared" si="100"/>
        <v>#DIV/0!</v>
      </c>
      <c r="T102" s="12">
        <f t="shared" si="101"/>
        <v>2.5199999999999996</v>
      </c>
      <c r="U102" s="12">
        <f t="shared" si="102"/>
        <v>61.764705882352935</v>
      </c>
      <c r="V102" s="12">
        <f t="shared" si="103"/>
        <v>0</v>
      </c>
      <c r="W102" s="12" t="e">
        <f t="shared" si="104"/>
        <v>#DIV/0!</v>
      </c>
      <c r="X102" s="19" t="s">
        <v>331</v>
      </c>
    </row>
    <row r="103" spans="1:24" ht="47.25" x14ac:dyDescent="0.25">
      <c r="A103" s="13" t="s">
        <v>121</v>
      </c>
      <c r="B103" s="73" t="s">
        <v>399</v>
      </c>
      <c r="C103" s="13" t="s">
        <v>400</v>
      </c>
      <c r="D103" s="12" t="s">
        <v>30</v>
      </c>
      <c r="E103" s="12" t="s">
        <v>30</v>
      </c>
      <c r="F103" s="12" t="s">
        <v>30</v>
      </c>
      <c r="G103" s="12" t="s">
        <v>30</v>
      </c>
      <c r="H103" s="12" t="s">
        <v>30</v>
      </c>
      <c r="I103" s="12">
        <f t="shared" si="106"/>
        <v>2.4E-2</v>
      </c>
      <c r="J103" s="12">
        <v>0</v>
      </c>
      <c r="K103" s="12">
        <v>0</v>
      </c>
      <c r="L103" s="12">
        <v>2.4E-2</v>
      </c>
      <c r="M103" s="12">
        <v>0</v>
      </c>
      <c r="N103" s="12" t="s">
        <v>30</v>
      </c>
      <c r="O103" s="12" t="s">
        <v>30</v>
      </c>
      <c r="P103" s="12" t="s">
        <v>30</v>
      </c>
      <c r="Q103" s="12" t="s">
        <v>30</v>
      </c>
      <c r="R103" s="12" t="s">
        <v>30</v>
      </c>
      <c r="S103" s="12" t="s">
        <v>30</v>
      </c>
      <c r="T103" s="12" t="s">
        <v>30</v>
      </c>
      <c r="U103" s="12" t="s">
        <v>30</v>
      </c>
      <c r="V103" s="12" t="s">
        <v>30</v>
      </c>
      <c r="W103" s="12" t="s">
        <v>30</v>
      </c>
      <c r="X103" s="40" t="s">
        <v>405</v>
      </c>
    </row>
    <row r="104" spans="1:24" ht="47.25" x14ac:dyDescent="0.25">
      <c r="A104" s="13" t="s">
        <v>122</v>
      </c>
      <c r="B104" s="73" t="s">
        <v>401</v>
      </c>
      <c r="C104" s="13" t="s">
        <v>402</v>
      </c>
      <c r="D104" s="12" t="s">
        <v>30</v>
      </c>
      <c r="E104" s="12" t="s">
        <v>30</v>
      </c>
      <c r="F104" s="12" t="s">
        <v>30</v>
      </c>
      <c r="G104" s="12" t="s">
        <v>30</v>
      </c>
      <c r="H104" s="12" t="s">
        <v>30</v>
      </c>
      <c r="I104" s="12">
        <f t="shared" si="106"/>
        <v>0.16</v>
      </c>
      <c r="J104" s="12">
        <v>0</v>
      </c>
      <c r="K104" s="12">
        <v>0</v>
      </c>
      <c r="L104" s="12">
        <v>0.16</v>
      </c>
      <c r="M104" s="12">
        <v>0</v>
      </c>
      <c r="N104" s="12" t="s">
        <v>30</v>
      </c>
      <c r="O104" s="12" t="s">
        <v>30</v>
      </c>
      <c r="P104" s="12" t="s">
        <v>30</v>
      </c>
      <c r="Q104" s="12" t="s">
        <v>30</v>
      </c>
      <c r="R104" s="12" t="s">
        <v>30</v>
      </c>
      <c r="S104" s="12" t="s">
        <v>30</v>
      </c>
      <c r="T104" s="12" t="s">
        <v>30</v>
      </c>
      <c r="U104" s="12" t="s">
        <v>30</v>
      </c>
      <c r="V104" s="12" t="s">
        <v>30</v>
      </c>
      <c r="W104" s="12" t="s">
        <v>30</v>
      </c>
      <c r="X104" s="40" t="s">
        <v>406</v>
      </c>
    </row>
    <row r="105" spans="1:24" ht="78.75" x14ac:dyDescent="0.25">
      <c r="A105" s="13" t="s">
        <v>123</v>
      </c>
      <c r="B105" s="45" t="s">
        <v>403</v>
      </c>
      <c r="C105" s="13" t="s">
        <v>404</v>
      </c>
      <c r="D105" s="12" t="s">
        <v>30</v>
      </c>
      <c r="E105" s="12" t="s">
        <v>30</v>
      </c>
      <c r="F105" s="12" t="s">
        <v>30</v>
      </c>
      <c r="G105" s="12" t="s">
        <v>30</v>
      </c>
      <c r="H105" s="12" t="s">
        <v>30</v>
      </c>
      <c r="I105" s="12">
        <f t="shared" si="106"/>
        <v>0.18</v>
      </c>
      <c r="J105" s="12">
        <v>0</v>
      </c>
      <c r="K105" s="12">
        <v>0</v>
      </c>
      <c r="L105" s="12">
        <v>0.18</v>
      </c>
      <c r="M105" s="12">
        <v>0</v>
      </c>
      <c r="N105" s="12" t="s">
        <v>30</v>
      </c>
      <c r="O105" s="12" t="s">
        <v>30</v>
      </c>
      <c r="P105" s="12" t="s">
        <v>30</v>
      </c>
      <c r="Q105" s="12" t="s">
        <v>30</v>
      </c>
      <c r="R105" s="12" t="s">
        <v>30</v>
      </c>
      <c r="S105" s="12" t="s">
        <v>30</v>
      </c>
      <c r="T105" s="12" t="s">
        <v>30</v>
      </c>
      <c r="U105" s="12" t="s">
        <v>30</v>
      </c>
      <c r="V105" s="12" t="s">
        <v>30</v>
      </c>
      <c r="W105" s="12" t="s">
        <v>30</v>
      </c>
      <c r="X105" s="40" t="s">
        <v>407</v>
      </c>
    </row>
    <row r="106" spans="1:24" ht="78.75" x14ac:dyDescent="0.25">
      <c r="A106" s="13" t="s">
        <v>124</v>
      </c>
      <c r="B106" s="40" t="s">
        <v>411</v>
      </c>
      <c r="C106" s="20" t="s">
        <v>412</v>
      </c>
      <c r="D106" s="12" t="s">
        <v>30</v>
      </c>
      <c r="E106" s="12" t="s">
        <v>30</v>
      </c>
      <c r="F106" s="12" t="s">
        <v>30</v>
      </c>
      <c r="G106" s="12" t="s">
        <v>30</v>
      </c>
      <c r="H106" s="12" t="s">
        <v>30</v>
      </c>
      <c r="I106" s="12">
        <f t="shared" si="106"/>
        <v>0</v>
      </c>
      <c r="J106" s="12">
        <v>0</v>
      </c>
      <c r="K106" s="12">
        <v>0</v>
      </c>
      <c r="L106" s="12">
        <v>0</v>
      </c>
      <c r="M106" s="12">
        <v>0</v>
      </c>
      <c r="N106" s="12" t="s">
        <v>30</v>
      </c>
      <c r="O106" s="12" t="s">
        <v>30</v>
      </c>
      <c r="P106" s="12" t="s">
        <v>30</v>
      </c>
      <c r="Q106" s="12" t="s">
        <v>30</v>
      </c>
      <c r="R106" s="12" t="s">
        <v>30</v>
      </c>
      <c r="S106" s="12" t="s">
        <v>30</v>
      </c>
      <c r="T106" s="12" t="s">
        <v>30</v>
      </c>
      <c r="U106" s="12" t="s">
        <v>30</v>
      </c>
      <c r="V106" s="12" t="s">
        <v>30</v>
      </c>
      <c r="W106" s="12" t="s">
        <v>30</v>
      </c>
      <c r="X106" s="40" t="s">
        <v>413</v>
      </c>
    </row>
    <row r="107" spans="1:24" ht="78.75" x14ac:dyDescent="0.25">
      <c r="A107" s="13" t="s">
        <v>125</v>
      </c>
      <c r="B107" s="40" t="s">
        <v>186</v>
      </c>
      <c r="C107" s="20" t="s">
        <v>187</v>
      </c>
      <c r="D107" s="12" t="s">
        <v>30</v>
      </c>
      <c r="E107" s="12" t="s">
        <v>30</v>
      </c>
      <c r="F107" s="12" t="s">
        <v>30</v>
      </c>
      <c r="G107" s="12" t="s">
        <v>30</v>
      </c>
      <c r="H107" s="12" t="s">
        <v>30</v>
      </c>
      <c r="I107" s="12">
        <f t="shared" si="106"/>
        <v>2.7349999999999999</v>
      </c>
      <c r="J107" s="12">
        <v>0</v>
      </c>
      <c r="K107" s="12">
        <v>0</v>
      </c>
      <c r="L107" s="15">
        <v>2.7349999999999999</v>
      </c>
      <c r="M107" s="12">
        <v>0</v>
      </c>
      <c r="N107" s="12" t="s">
        <v>30</v>
      </c>
      <c r="O107" s="12" t="s">
        <v>30</v>
      </c>
      <c r="P107" s="12" t="s">
        <v>30</v>
      </c>
      <c r="Q107" s="12" t="s">
        <v>30</v>
      </c>
      <c r="R107" s="12" t="s">
        <v>30</v>
      </c>
      <c r="S107" s="12" t="s">
        <v>30</v>
      </c>
      <c r="T107" s="12" t="s">
        <v>30</v>
      </c>
      <c r="U107" s="12" t="s">
        <v>30</v>
      </c>
      <c r="V107" s="12" t="s">
        <v>30</v>
      </c>
      <c r="W107" s="12" t="s">
        <v>30</v>
      </c>
      <c r="X107" s="40" t="s">
        <v>332</v>
      </c>
    </row>
    <row r="108" spans="1:24" ht="47.25" x14ac:dyDescent="0.25">
      <c r="A108" s="13" t="s">
        <v>126</v>
      </c>
      <c r="B108" s="45" t="s">
        <v>198</v>
      </c>
      <c r="C108" s="39" t="s">
        <v>199</v>
      </c>
      <c r="D108" s="12" t="s">
        <v>30</v>
      </c>
      <c r="E108" s="12" t="s">
        <v>30</v>
      </c>
      <c r="F108" s="12" t="s">
        <v>30</v>
      </c>
      <c r="G108" s="12" t="s">
        <v>30</v>
      </c>
      <c r="H108" s="12" t="s">
        <v>30</v>
      </c>
      <c r="I108" s="12">
        <f t="shared" si="106"/>
        <v>1.25</v>
      </c>
      <c r="J108" s="12">
        <v>0</v>
      </c>
      <c r="K108" s="12">
        <v>0</v>
      </c>
      <c r="L108" s="15">
        <v>1.25</v>
      </c>
      <c r="M108" s="12">
        <v>0</v>
      </c>
      <c r="N108" s="12" t="s">
        <v>30</v>
      </c>
      <c r="O108" s="12" t="s">
        <v>30</v>
      </c>
      <c r="P108" s="12" t="s">
        <v>30</v>
      </c>
      <c r="Q108" s="12" t="s">
        <v>30</v>
      </c>
      <c r="R108" s="12" t="s">
        <v>30</v>
      </c>
      <c r="S108" s="12" t="s">
        <v>30</v>
      </c>
      <c r="T108" s="12" t="s">
        <v>30</v>
      </c>
      <c r="U108" s="12" t="s">
        <v>30</v>
      </c>
      <c r="V108" s="12" t="s">
        <v>30</v>
      </c>
      <c r="W108" s="12" t="s">
        <v>30</v>
      </c>
      <c r="X108" s="40" t="s">
        <v>205</v>
      </c>
    </row>
    <row r="109" spans="1:24" ht="78.75" x14ac:dyDescent="0.25">
      <c r="A109" s="13" t="s">
        <v>127</v>
      </c>
      <c r="B109" s="40" t="s">
        <v>188</v>
      </c>
      <c r="C109" s="20" t="s">
        <v>189</v>
      </c>
      <c r="D109" s="12" t="s">
        <v>30</v>
      </c>
      <c r="E109" s="12" t="s">
        <v>30</v>
      </c>
      <c r="F109" s="12" t="s">
        <v>30</v>
      </c>
      <c r="G109" s="12" t="s">
        <v>30</v>
      </c>
      <c r="H109" s="12" t="s">
        <v>30</v>
      </c>
      <c r="I109" s="12">
        <f t="shared" si="106"/>
        <v>0.5</v>
      </c>
      <c r="J109" s="12">
        <v>0</v>
      </c>
      <c r="K109" s="12">
        <v>0</v>
      </c>
      <c r="L109" s="15">
        <v>0.5</v>
      </c>
      <c r="M109" s="12">
        <v>0</v>
      </c>
      <c r="N109" s="12" t="s">
        <v>30</v>
      </c>
      <c r="O109" s="12" t="s">
        <v>30</v>
      </c>
      <c r="P109" s="12" t="s">
        <v>30</v>
      </c>
      <c r="Q109" s="12" t="s">
        <v>30</v>
      </c>
      <c r="R109" s="12" t="s">
        <v>30</v>
      </c>
      <c r="S109" s="12" t="s">
        <v>30</v>
      </c>
      <c r="T109" s="12" t="s">
        <v>30</v>
      </c>
      <c r="U109" s="12" t="s">
        <v>30</v>
      </c>
      <c r="V109" s="12" t="s">
        <v>30</v>
      </c>
      <c r="W109" s="12" t="s">
        <v>30</v>
      </c>
      <c r="X109" s="40" t="s">
        <v>333</v>
      </c>
    </row>
    <row r="110" spans="1:24" ht="47.25" x14ac:dyDescent="0.25">
      <c r="A110" s="13" t="s">
        <v>128</v>
      </c>
      <c r="B110" s="45" t="s">
        <v>309</v>
      </c>
      <c r="C110" s="65" t="s">
        <v>310</v>
      </c>
      <c r="D110" s="12" t="s">
        <v>30</v>
      </c>
      <c r="E110" s="12" t="s">
        <v>30</v>
      </c>
      <c r="F110" s="12" t="s">
        <v>30</v>
      </c>
      <c r="G110" s="12" t="s">
        <v>30</v>
      </c>
      <c r="H110" s="12" t="s">
        <v>30</v>
      </c>
      <c r="I110" s="12">
        <f t="shared" si="106"/>
        <v>0.32</v>
      </c>
      <c r="J110" s="12">
        <v>0</v>
      </c>
      <c r="K110" s="12">
        <v>0</v>
      </c>
      <c r="L110" s="15">
        <v>0.32</v>
      </c>
      <c r="M110" s="12">
        <v>0</v>
      </c>
      <c r="N110" s="12" t="s">
        <v>30</v>
      </c>
      <c r="O110" s="12" t="s">
        <v>30</v>
      </c>
      <c r="P110" s="12" t="s">
        <v>30</v>
      </c>
      <c r="Q110" s="12" t="s">
        <v>30</v>
      </c>
      <c r="R110" s="12" t="s">
        <v>30</v>
      </c>
      <c r="S110" s="12" t="s">
        <v>30</v>
      </c>
      <c r="T110" s="12" t="s">
        <v>30</v>
      </c>
      <c r="U110" s="12" t="s">
        <v>30</v>
      </c>
      <c r="V110" s="12" t="s">
        <v>30</v>
      </c>
      <c r="W110" s="12" t="s">
        <v>30</v>
      </c>
      <c r="X110" s="40" t="s">
        <v>334</v>
      </c>
    </row>
    <row r="111" spans="1:24" ht="63" x14ac:dyDescent="0.25">
      <c r="A111" s="13" t="s">
        <v>129</v>
      </c>
      <c r="B111" s="45" t="s">
        <v>200</v>
      </c>
      <c r="C111" s="65" t="s">
        <v>201</v>
      </c>
      <c r="D111" s="12" t="s">
        <v>30</v>
      </c>
      <c r="E111" s="12" t="s">
        <v>30</v>
      </c>
      <c r="F111" s="12" t="s">
        <v>30</v>
      </c>
      <c r="G111" s="12" t="s">
        <v>30</v>
      </c>
      <c r="H111" s="12" t="s">
        <v>30</v>
      </c>
      <c r="I111" s="12">
        <f t="shared" si="106"/>
        <v>0.93</v>
      </c>
      <c r="J111" s="12">
        <v>0</v>
      </c>
      <c r="K111" s="12">
        <v>0</v>
      </c>
      <c r="L111" s="15">
        <v>0.93</v>
      </c>
      <c r="M111" s="12">
        <v>0</v>
      </c>
      <c r="N111" s="12" t="s">
        <v>30</v>
      </c>
      <c r="O111" s="12" t="s">
        <v>30</v>
      </c>
      <c r="P111" s="12" t="s">
        <v>30</v>
      </c>
      <c r="Q111" s="12" t="s">
        <v>30</v>
      </c>
      <c r="R111" s="12" t="s">
        <v>30</v>
      </c>
      <c r="S111" s="12" t="s">
        <v>30</v>
      </c>
      <c r="T111" s="12" t="s">
        <v>30</v>
      </c>
      <c r="U111" s="12" t="s">
        <v>30</v>
      </c>
      <c r="V111" s="12" t="s">
        <v>30</v>
      </c>
      <c r="W111" s="12" t="s">
        <v>30</v>
      </c>
      <c r="X111" s="40" t="s">
        <v>206</v>
      </c>
    </row>
    <row r="112" spans="1:24" ht="47.25" x14ac:dyDescent="0.25">
      <c r="A112" s="13" t="s">
        <v>130</v>
      </c>
      <c r="B112" s="73" t="s">
        <v>311</v>
      </c>
      <c r="C112" s="73" t="s">
        <v>312</v>
      </c>
      <c r="D112" s="12" t="s">
        <v>30</v>
      </c>
      <c r="E112" s="12" t="s">
        <v>30</v>
      </c>
      <c r="F112" s="12" t="s">
        <v>30</v>
      </c>
      <c r="G112" s="12" t="s">
        <v>30</v>
      </c>
      <c r="H112" s="12" t="s">
        <v>30</v>
      </c>
      <c r="I112" s="12">
        <f t="shared" si="106"/>
        <v>0.04</v>
      </c>
      <c r="J112" s="12">
        <v>0</v>
      </c>
      <c r="K112" s="12">
        <v>0</v>
      </c>
      <c r="L112" s="15">
        <v>0.04</v>
      </c>
      <c r="M112" s="12">
        <v>0</v>
      </c>
      <c r="N112" s="12" t="s">
        <v>30</v>
      </c>
      <c r="O112" s="12" t="s">
        <v>30</v>
      </c>
      <c r="P112" s="12" t="s">
        <v>30</v>
      </c>
      <c r="Q112" s="12" t="s">
        <v>30</v>
      </c>
      <c r="R112" s="12" t="s">
        <v>30</v>
      </c>
      <c r="S112" s="12" t="s">
        <v>30</v>
      </c>
      <c r="T112" s="12" t="s">
        <v>30</v>
      </c>
      <c r="U112" s="12" t="s">
        <v>30</v>
      </c>
      <c r="V112" s="12" t="s">
        <v>30</v>
      </c>
      <c r="W112" s="12" t="s">
        <v>30</v>
      </c>
      <c r="X112" s="40" t="s">
        <v>335</v>
      </c>
    </row>
    <row r="113" spans="1:24" ht="47.25" x14ac:dyDescent="0.25">
      <c r="A113" s="13" t="s">
        <v>131</v>
      </c>
      <c r="B113" s="73" t="s">
        <v>313</v>
      </c>
      <c r="C113" s="13" t="s">
        <v>314</v>
      </c>
      <c r="D113" s="12" t="s">
        <v>30</v>
      </c>
      <c r="E113" s="12" t="s">
        <v>30</v>
      </c>
      <c r="F113" s="12" t="s">
        <v>30</v>
      </c>
      <c r="G113" s="12" t="s">
        <v>30</v>
      </c>
      <c r="H113" s="12" t="s">
        <v>30</v>
      </c>
      <c r="I113" s="12">
        <f t="shared" si="106"/>
        <v>0.26</v>
      </c>
      <c r="J113" s="12">
        <v>0</v>
      </c>
      <c r="K113" s="12">
        <v>0</v>
      </c>
      <c r="L113" s="15">
        <v>0.26</v>
      </c>
      <c r="M113" s="12">
        <v>0</v>
      </c>
      <c r="N113" s="12" t="s">
        <v>30</v>
      </c>
      <c r="O113" s="12" t="s">
        <v>30</v>
      </c>
      <c r="P113" s="12" t="s">
        <v>30</v>
      </c>
      <c r="Q113" s="12" t="s">
        <v>30</v>
      </c>
      <c r="R113" s="12" t="s">
        <v>30</v>
      </c>
      <c r="S113" s="12" t="s">
        <v>30</v>
      </c>
      <c r="T113" s="12" t="s">
        <v>30</v>
      </c>
      <c r="U113" s="12" t="s">
        <v>30</v>
      </c>
      <c r="V113" s="12" t="s">
        <v>30</v>
      </c>
      <c r="W113" s="12" t="s">
        <v>30</v>
      </c>
      <c r="X113" s="40" t="s">
        <v>336</v>
      </c>
    </row>
    <row r="114" spans="1:24" ht="47.25" x14ac:dyDescent="0.25">
      <c r="A114" s="13" t="s">
        <v>428</v>
      </c>
      <c r="B114" s="40" t="s">
        <v>315</v>
      </c>
      <c r="C114" s="40" t="s">
        <v>316</v>
      </c>
      <c r="D114" s="12" t="s">
        <v>30</v>
      </c>
      <c r="E114" s="12" t="s">
        <v>30</v>
      </c>
      <c r="F114" s="12" t="s">
        <v>30</v>
      </c>
      <c r="G114" s="12" t="s">
        <v>30</v>
      </c>
      <c r="H114" s="12" t="s">
        <v>30</v>
      </c>
      <c r="I114" s="12">
        <f t="shared" si="106"/>
        <v>0.21000000000000002</v>
      </c>
      <c r="J114" s="12">
        <v>0</v>
      </c>
      <c r="K114" s="12">
        <v>0</v>
      </c>
      <c r="L114" s="15">
        <v>0.21000000000000002</v>
      </c>
      <c r="M114" s="12">
        <v>0</v>
      </c>
      <c r="N114" s="12" t="s">
        <v>30</v>
      </c>
      <c r="O114" s="12" t="s">
        <v>30</v>
      </c>
      <c r="P114" s="12" t="s">
        <v>30</v>
      </c>
      <c r="Q114" s="12" t="s">
        <v>30</v>
      </c>
      <c r="R114" s="12" t="s">
        <v>30</v>
      </c>
      <c r="S114" s="12" t="s">
        <v>30</v>
      </c>
      <c r="T114" s="12" t="s">
        <v>30</v>
      </c>
      <c r="U114" s="12" t="s">
        <v>30</v>
      </c>
      <c r="V114" s="12" t="s">
        <v>30</v>
      </c>
      <c r="W114" s="12" t="s">
        <v>30</v>
      </c>
      <c r="X114" s="40" t="s">
        <v>337</v>
      </c>
    </row>
    <row r="115" spans="1:24" ht="47.25" x14ac:dyDescent="0.25">
      <c r="A115" s="13" t="s">
        <v>429</v>
      </c>
      <c r="B115" s="45" t="s">
        <v>317</v>
      </c>
      <c r="C115" s="13" t="s">
        <v>318</v>
      </c>
      <c r="D115" s="12" t="s">
        <v>30</v>
      </c>
      <c r="E115" s="12" t="s">
        <v>30</v>
      </c>
      <c r="F115" s="12" t="s">
        <v>30</v>
      </c>
      <c r="G115" s="12" t="s">
        <v>30</v>
      </c>
      <c r="H115" s="12" t="s">
        <v>30</v>
      </c>
      <c r="I115" s="12">
        <f t="shared" si="106"/>
        <v>0.39</v>
      </c>
      <c r="J115" s="12">
        <v>0</v>
      </c>
      <c r="K115" s="12">
        <v>0</v>
      </c>
      <c r="L115" s="15">
        <v>0.39</v>
      </c>
      <c r="M115" s="12">
        <v>0</v>
      </c>
      <c r="N115" s="12" t="s">
        <v>30</v>
      </c>
      <c r="O115" s="12" t="s">
        <v>30</v>
      </c>
      <c r="P115" s="12" t="s">
        <v>30</v>
      </c>
      <c r="Q115" s="12" t="s">
        <v>30</v>
      </c>
      <c r="R115" s="12" t="s">
        <v>30</v>
      </c>
      <c r="S115" s="12" t="s">
        <v>30</v>
      </c>
      <c r="T115" s="12" t="s">
        <v>30</v>
      </c>
      <c r="U115" s="12" t="s">
        <v>30</v>
      </c>
      <c r="V115" s="12" t="s">
        <v>30</v>
      </c>
      <c r="W115" s="12" t="s">
        <v>30</v>
      </c>
      <c r="X115" s="40" t="s">
        <v>338</v>
      </c>
    </row>
    <row r="116" spans="1:24" ht="63" x14ac:dyDescent="0.25">
      <c r="A116" s="13" t="s">
        <v>430</v>
      </c>
      <c r="B116" s="45" t="s">
        <v>319</v>
      </c>
      <c r="C116" s="13" t="s">
        <v>320</v>
      </c>
      <c r="D116" s="12" t="s">
        <v>30</v>
      </c>
      <c r="E116" s="12" t="s">
        <v>30</v>
      </c>
      <c r="F116" s="12" t="s">
        <v>30</v>
      </c>
      <c r="G116" s="12" t="s">
        <v>30</v>
      </c>
      <c r="H116" s="12" t="s">
        <v>30</v>
      </c>
      <c r="I116" s="12">
        <f t="shared" ref="I116:I117" si="118">SUM(J116:M116)</f>
        <v>0.47</v>
      </c>
      <c r="J116" s="12">
        <v>0</v>
      </c>
      <c r="K116" s="12">
        <v>0</v>
      </c>
      <c r="L116" s="15">
        <v>0.47</v>
      </c>
      <c r="M116" s="12">
        <v>0</v>
      </c>
      <c r="N116" s="12" t="s">
        <v>30</v>
      </c>
      <c r="O116" s="12" t="s">
        <v>30</v>
      </c>
      <c r="P116" s="12" t="s">
        <v>30</v>
      </c>
      <c r="Q116" s="12" t="s">
        <v>30</v>
      </c>
      <c r="R116" s="12" t="s">
        <v>30</v>
      </c>
      <c r="S116" s="12" t="s">
        <v>30</v>
      </c>
      <c r="T116" s="12" t="s">
        <v>30</v>
      </c>
      <c r="U116" s="12" t="s">
        <v>30</v>
      </c>
      <c r="V116" s="12" t="s">
        <v>30</v>
      </c>
      <c r="W116" s="12" t="s">
        <v>30</v>
      </c>
      <c r="X116" s="40" t="s">
        <v>339</v>
      </c>
    </row>
    <row r="117" spans="1:24" ht="63" x14ac:dyDescent="0.25">
      <c r="A117" s="13" t="s">
        <v>431</v>
      </c>
      <c r="B117" s="40" t="s">
        <v>321</v>
      </c>
      <c r="C117" s="13" t="s">
        <v>322</v>
      </c>
      <c r="D117" s="12" t="s">
        <v>30</v>
      </c>
      <c r="E117" s="12" t="s">
        <v>30</v>
      </c>
      <c r="F117" s="12" t="s">
        <v>30</v>
      </c>
      <c r="G117" s="12" t="s">
        <v>30</v>
      </c>
      <c r="H117" s="12" t="s">
        <v>30</v>
      </c>
      <c r="I117" s="12">
        <f t="shared" si="118"/>
        <v>0.35400000000000004</v>
      </c>
      <c r="J117" s="12">
        <v>0</v>
      </c>
      <c r="K117" s="12">
        <v>0</v>
      </c>
      <c r="L117" s="15">
        <v>0.35400000000000004</v>
      </c>
      <c r="M117" s="12">
        <v>0</v>
      </c>
      <c r="N117" s="12" t="s">
        <v>30</v>
      </c>
      <c r="O117" s="12" t="s">
        <v>30</v>
      </c>
      <c r="P117" s="12" t="s">
        <v>30</v>
      </c>
      <c r="Q117" s="12" t="s">
        <v>30</v>
      </c>
      <c r="R117" s="12" t="s">
        <v>30</v>
      </c>
      <c r="S117" s="12" t="s">
        <v>30</v>
      </c>
      <c r="T117" s="12" t="s">
        <v>30</v>
      </c>
      <c r="U117" s="12" t="s">
        <v>30</v>
      </c>
      <c r="V117" s="12" t="s">
        <v>30</v>
      </c>
      <c r="W117" s="12" t="s">
        <v>30</v>
      </c>
      <c r="X117" s="40" t="s">
        <v>340</v>
      </c>
    </row>
    <row r="118" spans="1:24" s="17" customFormat="1" ht="31.5" x14ac:dyDescent="0.25">
      <c r="A118" s="58" t="s">
        <v>132</v>
      </c>
      <c r="B118" s="66" t="s">
        <v>133</v>
      </c>
      <c r="C118" s="58" t="s">
        <v>32</v>
      </c>
      <c r="D118" s="10" t="s">
        <v>30</v>
      </c>
      <c r="E118" s="9" t="s">
        <v>30</v>
      </c>
      <c r="F118" s="9" t="s">
        <v>30</v>
      </c>
      <c r="G118" s="9" t="s">
        <v>30</v>
      </c>
      <c r="H118" s="9" t="s">
        <v>30</v>
      </c>
      <c r="I118" s="9" t="s">
        <v>30</v>
      </c>
      <c r="J118" s="9" t="s">
        <v>30</v>
      </c>
      <c r="K118" s="9" t="s">
        <v>30</v>
      </c>
      <c r="L118" s="9" t="s">
        <v>30</v>
      </c>
      <c r="M118" s="9" t="s">
        <v>30</v>
      </c>
      <c r="N118" s="9" t="s">
        <v>30</v>
      </c>
      <c r="O118" s="9" t="s">
        <v>30</v>
      </c>
      <c r="P118" s="9" t="s">
        <v>30</v>
      </c>
      <c r="Q118" s="9" t="s">
        <v>30</v>
      </c>
      <c r="R118" s="9" t="s">
        <v>30</v>
      </c>
      <c r="S118" s="9" t="s">
        <v>30</v>
      </c>
      <c r="T118" s="9" t="s">
        <v>30</v>
      </c>
      <c r="U118" s="9" t="s">
        <v>30</v>
      </c>
      <c r="V118" s="9" t="s">
        <v>30</v>
      </c>
      <c r="W118" s="9" t="s">
        <v>30</v>
      </c>
      <c r="X118" s="60" t="s">
        <v>30</v>
      </c>
    </row>
    <row r="119" spans="1:24" s="17" customFormat="1" ht="31.5" x14ac:dyDescent="0.25">
      <c r="A119" s="36" t="s">
        <v>134</v>
      </c>
      <c r="B119" s="37" t="s">
        <v>135</v>
      </c>
      <c r="C119" s="58" t="s">
        <v>32</v>
      </c>
      <c r="D119" s="9">
        <f t="shared" ref="D119:M119" si="119">SUM(D120:D130)</f>
        <v>18.682999999999996</v>
      </c>
      <c r="E119" s="9">
        <f t="shared" si="119"/>
        <v>0</v>
      </c>
      <c r="F119" s="9">
        <f t="shared" si="119"/>
        <v>0</v>
      </c>
      <c r="G119" s="9">
        <f t="shared" si="119"/>
        <v>18.682999999999996</v>
      </c>
      <c r="H119" s="9">
        <f t="shared" si="119"/>
        <v>0</v>
      </c>
      <c r="I119" s="9">
        <f t="shared" si="119"/>
        <v>5.1489999999999991</v>
      </c>
      <c r="J119" s="9">
        <f t="shared" si="119"/>
        <v>0</v>
      </c>
      <c r="K119" s="9">
        <f t="shared" si="119"/>
        <v>0</v>
      </c>
      <c r="L119" s="9">
        <v>5.1489999999999991</v>
      </c>
      <c r="M119" s="9">
        <f t="shared" si="119"/>
        <v>0</v>
      </c>
      <c r="N119" s="9">
        <f>I119-D119</f>
        <v>-13.533999999999997</v>
      </c>
      <c r="O119" s="9">
        <f>N119/D119*100</f>
        <v>-72.440186265589034</v>
      </c>
      <c r="P119" s="9">
        <f>J119-E119</f>
        <v>0</v>
      </c>
      <c r="Q119" s="9" t="e">
        <f>P119/E119*100</f>
        <v>#DIV/0!</v>
      </c>
      <c r="R119" s="9">
        <f>K119-F119</f>
        <v>0</v>
      </c>
      <c r="S119" s="9" t="e">
        <f>R119/F119*100</f>
        <v>#DIV/0!</v>
      </c>
      <c r="T119" s="9">
        <f>L119-G119</f>
        <v>-13.533999999999997</v>
      </c>
      <c r="U119" s="9">
        <f>T119/G119*100</f>
        <v>-72.440186265589034</v>
      </c>
      <c r="V119" s="9">
        <f>M119-H119</f>
        <v>0</v>
      </c>
      <c r="W119" s="9" t="e">
        <f>V119/H119*100</f>
        <v>#DIV/0!</v>
      </c>
      <c r="X119" s="60" t="s">
        <v>30</v>
      </c>
    </row>
    <row r="120" spans="1:24" x14ac:dyDescent="0.25">
      <c r="A120" s="13" t="s">
        <v>136</v>
      </c>
      <c r="B120" s="21" t="s">
        <v>341</v>
      </c>
      <c r="C120" s="29" t="s">
        <v>153</v>
      </c>
      <c r="D120" s="16">
        <f>SUM(E120:H120)</f>
        <v>0.6</v>
      </c>
      <c r="E120" s="12">
        <v>0</v>
      </c>
      <c r="F120" s="12">
        <v>0</v>
      </c>
      <c r="G120" s="18">
        <v>0.6</v>
      </c>
      <c r="H120" s="12">
        <v>0</v>
      </c>
      <c r="I120" s="12">
        <f t="shared" ref="I120:I130" si="120">SUM(J120:M120)</f>
        <v>0.29899999999999999</v>
      </c>
      <c r="J120" s="12">
        <v>0</v>
      </c>
      <c r="K120" s="12">
        <v>0</v>
      </c>
      <c r="L120" s="18">
        <v>0.29899999999999999</v>
      </c>
      <c r="M120" s="12">
        <v>0</v>
      </c>
      <c r="N120" s="12">
        <f>I120-D120</f>
        <v>-0.30099999999999999</v>
      </c>
      <c r="O120" s="12">
        <f>N120/D120*100</f>
        <v>-50.166666666666671</v>
      </c>
      <c r="P120" s="12">
        <f>J120-E120</f>
        <v>0</v>
      </c>
      <c r="Q120" s="12" t="e">
        <f>P120/E120*100</f>
        <v>#DIV/0!</v>
      </c>
      <c r="R120" s="12">
        <f>K120-F120</f>
        <v>0</v>
      </c>
      <c r="S120" s="12" t="e">
        <f>R120/F120*100</f>
        <v>#DIV/0!</v>
      </c>
      <c r="T120" s="12">
        <f>L120-G120</f>
        <v>-0.30099999999999999</v>
      </c>
      <c r="U120" s="12">
        <f>T120/G120*100</f>
        <v>-50.166666666666671</v>
      </c>
      <c r="V120" s="12">
        <f>M120-H120</f>
        <v>0</v>
      </c>
      <c r="W120" s="12" t="e">
        <f>V120/H120*100</f>
        <v>#DIV/0!</v>
      </c>
      <c r="X120" s="40" t="s">
        <v>348</v>
      </c>
    </row>
    <row r="121" spans="1:24" ht="31.5" x14ac:dyDescent="0.25">
      <c r="A121" s="13" t="s">
        <v>140</v>
      </c>
      <c r="B121" s="21" t="s">
        <v>342</v>
      </c>
      <c r="C121" s="29" t="s">
        <v>343</v>
      </c>
      <c r="D121" s="16">
        <f>SUM(E121:H121)</f>
        <v>4.58</v>
      </c>
      <c r="E121" s="12">
        <v>0</v>
      </c>
      <c r="F121" s="12">
        <v>0</v>
      </c>
      <c r="G121" s="18">
        <v>4.58</v>
      </c>
      <c r="H121" s="12">
        <v>0</v>
      </c>
      <c r="I121" s="12">
        <f t="shared" si="120"/>
        <v>0</v>
      </c>
      <c r="J121" s="12">
        <v>0</v>
      </c>
      <c r="K121" s="12">
        <v>0</v>
      </c>
      <c r="L121" s="18">
        <v>0</v>
      </c>
      <c r="M121" s="12">
        <v>0</v>
      </c>
      <c r="N121" s="12">
        <f>I121-D121</f>
        <v>-4.58</v>
      </c>
      <c r="O121" s="12">
        <f>N121/D121*100</f>
        <v>-100</v>
      </c>
      <c r="P121" s="12">
        <f>J121-E121</f>
        <v>0</v>
      </c>
      <c r="Q121" s="12" t="e">
        <f>P121/E121*100</f>
        <v>#DIV/0!</v>
      </c>
      <c r="R121" s="12">
        <f>K121-F121</f>
        <v>0</v>
      </c>
      <c r="S121" s="12" t="e">
        <f>R121/F121*100</f>
        <v>#DIV/0!</v>
      </c>
      <c r="T121" s="12">
        <f>L121-G121</f>
        <v>-4.58</v>
      </c>
      <c r="U121" s="12">
        <f>T121/G121*100</f>
        <v>-100</v>
      </c>
      <c r="V121" s="12">
        <f>M121-H121</f>
        <v>0</v>
      </c>
      <c r="W121" s="12" t="e">
        <f>V121/H121*100</f>
        <v>#DIV/0!</v>
      </c>
      <c r="X121" s="19" t="s">
        <v>349</v>
      </c>
    </row>
    <row r="122" spans="1:24" x14ac:dyDescent="0.25">
      <c r="A122" s="13" t="s">
        <v>141</v>
      </c>
      <c r="B122" s="21" t="s">
        <v>344</v>
      </c>
      <c r="C122" s="29" t="s">
        <v>155</v>
      </c>
      <c r="D122" s="16">
        <f>SUM(E122:H122)</f>
        <v>0.6</v>
      </c>
      <c r="E122" s="12">
        <v>0</v>
      </c>
      <c r="F122" s="12">
        <v>0</v>
      </c>
      <c r="G122" s="18">
        <v>0.6</v>
      </c>
      <c r="H122" s="12">
        <v>0</v>
      </c>
      <c r="I122" s="12">
        <f t="shared" si="120"/>
        <v>0.29899999999999999</v>
      </c>
      <c r="J122" s="12">
        <v>0</v>
      </c>
      <c r="K122" s="12">
        <v>0</v>
      </c>
      <c r="L122" s="18">
        <v>0.29899999999999999</v>
      </c>
      <c r="M122" s="12">
        <v>0</v>
      </c>
      <c r="N122" s="12">
        <f>I122-D122</f>
        <v>-0.30099999999999999</v>
      </c>
      <c r="O122" s="12">
        <f>N122/D122*100</f>
        <v>-50.166666666666671</v>
      </c>
      <c r="P122" s="12">
        <f>J122-E122</f>
        <v>0</v>
      </c>
      <c r="Q122" s="12" t="e">
        <f>P122/E122*100</f>
        <v>#DIV/0!</v>
      </c>
      <c r="R122" s="12">
        <f>K122-F122</f>
        <v>0</v>
      </c>
      <c r="S122" s="12" t="e">
        <f>R122/F122*100</f>
        <v>#DIV/0!</v>
      </c>
      <c r="T122" s="12">
        <f>L122-G122</f>
        <v>-0.30099999999999999</v>
      </c>
      <c r="U122" s="12">
        <f>T122/G122*100</f>
        <v>-50.166666666666671</v>
      </c>
      <c r="V122" s="12">
        <f>M122-H122</f>
        <v>0</v>
      </c>
      <c r="W122" s="12" t="e">
        <f>V122/H122*100</f>
        <v>#DIV/0!</v>
      </c>
      <c r="X122" s="40" t="s">
        <v>350</v>
      </c>
    </row>
    <row r="123" spans="1:24" x14ac:dyDescent="0.25">
      <c r="A123" s="13" t="s">
        <v>142</v>
      </c>
      <c r="B123" s="67" t="s">
        <v>137</v>
      </c>
      <c r="C123" s="29" t="s">
        <v>138</v>
      </c>
      <c r="D123" s="16">
        <f>SUM(E123:H123)</f>
        <v>2.36</v>
      </c>
      <c r="E123" s="12">
        <v>0</v>
      </c>
      <c r="F123" s="12">
        <v>0</v>
      </c>
      <c r="G123" s="12">
        <v>2.36</v>
      </c>
      <c r="H123" s="12">
        <v>0</v>
      </c>
      <c r="I123" s="12">
        <f t="shared" si="120"/>
        <v>1.1839999999999999</v>
      </c>
      <c r="J123" s="12">
        <v>0</v>
      </c>
      <c r="K123" s="12">
        <v>0</v>
      </c>
      <c r="L123" s="18">
        <v>1.1839999999999999</v>
      </c>
      <c r="M123" s="12">
        <v>0</v>
      </c>
      <c r="N123" s="12">
        <f>I123-D123</f>
        <v>-1.1759999999999999</v>
      </c>
      <c r="O123" s="12">
        <f>N123/D123*100</f>
        <v>-49.83050847457627</v>
      </c>
      <c r="P123" s="12">
        <f>J123-E123</f>
        <v>0</v>
      </c>
      <c r="Q123" s="12" t="e">
        <f>P123/E123*100</f>
        <v>#DIV/0!</v>
      </c>
      <c r="R123" s="12">
        <f>K123-F123</f>
        <v>0</v>
      </c>
      <c r="S123" s="12" t="e">
        <f>R123/F123*100</f>
        <v>#DIV/0!</v>
      </c>
      <c r="T123" s="12">
        <f>L123-G123</f>
        <v>-1.1759999999999999</v>
      </c>
      <c r="U123" s="12">
        <f>T123/G123*100</f>
        <v>-49.83050847457627</v>
      </c>
      <c r="V123" s="12">
        <f>M123-H123</f>
        <v>0</v>
      </c>
      <c r="W123" s="12" t="e">
        <f>V123/H123*100</f>
        <v>#DIV/0!</v>
      </c>
      <c r="X123" s="40" t="s">
        <v>139</v>
      </c>
    </row>
    <row r="124" spans="1:24" x14ac:dyDescent="0.25">
      <c r="A124" s="13" t="s">
        <v>146</v>
      </c>
      <c r="B124" s="67" t="s">
        <v>147</v>
      </c>
      <c r="C124" s="29" t="s">
        <v>148</v>
      </c>
      <c r="D124" s="16">
        <f t="shared" ref="D124:D130" si="121">SUM(E124:H124)</f>
        <v>0.6</v>
      </c>
      <c r="E124" s="12">
        <v>0</v>
      </c>
      <c r="F124" s="12">
        <v>0</v>
      </c>
      <c r="G124" s="12">
        <v>0.6</v>
      </c>
      <c r="H124" s="12">
        <v>0</v>
      </c>
      <c r="I124" s="12">
        <f t="shared" si="120"/>
        <v>0.36099999999999999</v>
      </c>
      <c r="J124" s="12">
        <v>0</v>
      </c>
      <c r="K124" s="12">
        <v>0</v>
      </c>
      <c r="L124" s="18">
        <v>0.36099999999999999</v>
      </c>
      <c r="M124" s="12">
        <v>0</v>
      </c>
      <c r="N124" s="12">
        <f t="shared" ref="N124:N130" si="122">I124-D124</f>
        <v>-0.23899999999999999</v>
      </c>
      <c r="O124" s="12">
        <f t="shared" ref="O124:O130" si="123">N124/D124*100</f>
        <v>-39.833333333333329</v>
      </c>
      <c r="P124" s="12">
        <f t="shared" ref="P124:P130" si="124">J124-E124</f>
        <v>0</v>
      </c>
      <c r="Q124" s="12" t="e">
        <f t="shared" ref="Q124:Q130" si="125">P124/E124*100</f>
        <v>#DIV/0!</v>
      </c>
      <c r="R124" s="12">
        <f t="shared" ref="R124:R130" si="126">K124-F124</f>
        <v>0</v>
      </c>
      <c r="S124" s="12" t="e">
        <f t="shared" ref="S124:S130" si="127">R124/F124*100</f>
        <v>#DIV/0!</v>
      </c>
      <c r="T124" s="12">
        <f t="shared" ref="T124:T130" si="128">L124-G124</f>
        <v>-0.23899999999999999</v>
      </c>
      <c r="U124" s="12">
        <f t="shared" ref="U124:U130" si="129">T124/G124*100</f>
        <v>-39.833333333333329</v>
      </c>
      <c r="V124" s="12">
        <f t="shared" ref="V124:V130" si="130">M124-H124</f>
        <v>0</v>
      </c>
      <c r="W124" s="12" t="e">
        <f t="shared" ref="W124:W130" si="131">V124/H124*100</f>
        <v>#DIV/0!</v>
      </c>
      <c r="X124" s="40" t="s">
        <v>149</v>
      </c>
    </row>
    <row r="125" spans="1:24" ht="31.5" x14ac:dyDescent="0.25">
      <c r="A125" s="13" t="s">
        <v>150</v>
      </c>
      <c r="B125" s="21" t="s">
        <v>147</v>
      </c>
      <c r="C125" s="29" t="s">
        <v>345</v>
      </c>
      <c r="D125" s="16">
        <f t="shared" si="121"/>
        <v>0.79</v>
      </c>
      <c r="E125" s="12">
        <v>0</v>
      </c>
      <c r="F125" s="12">
        <v>0</v>
      </c>
      <c r="G125" s="12">
        <v>0.79</v>
      </c>
      <c r="H125" s="12">
        <v>0</v>
      </c>
      <c r="I125" s="12">
        <f t="shared" si="120"/>
        <v>0</v>
      </c>
      <c r="J125" s="12">
        <v>0</v>
      </c>
      <c r="K125" s="12">
        <v>0</v>
      </c>
      <c r="L125" s="18">
        <v>0</v>
      </c>
      <c r="M125" s="12">
        <v>0</v>
      </c>
      <c r="N125" s="12">
        <f t="shared" si="122"/>
        <v>-0.79</v>
      </c>
      <c r="O125" s="12">
        <f t="shared" si="123"/>
        <v>-100</v>
      </c>
      <c r="P125" s="12">
        <f t="shared" si="124"/>
        <v>0</v>
      </c>
      <c r="Q125" s="12" t="e">
        <f t="shared" si="125"/>
        <v>#DIV/0!</v>
      </c>
      <c r="R125" s="12">
        <f t="shared" si="126"/>
        <v>0</v>
      </c>
      <c r="S125" s="12" t="e">
        <f t="shared" si="127"/>
        <v>#DIV/0!</v>
      </c>
      <c r="T125" s="12">
        <f t="shared" si="128"/>
        <v>-0.79</v>
      </c>
      <c r="U125" s="12">
        <f t="shared" si="129"/>
        <v>-100</v>
      </c>
      <c r="V125" s="12">
        <f t="shared" si="130"/>
        <v>0</v>
      </c>
      <c r="W125" s="12" t="e">
        <f t="shared" si="131"/>
        <v>#DIV/0!</v>
      </c>
      <c r="X125" s="40" t="s">
        <v>349</v>
      </c>
    </row>
    <row r="126" spans="1:24" x14ac:dyDescent="0.25">
      <c r="A126" s="13" t="s">
        <v>152</v>
      </c>
      <c r="B126" s="21" t="s">
        <v>341</v>
      </c>
      <c r="C126" s="29" t="s">
        <v>157</v>
      </c>
      <c r="D126" s="16">
        <f t="shared" si="121"/>
        <v>0.6</v>
      </c>
      <c r="E126" s="12">
        <v>0</v>
      </c>
      <c r="F126" s="12">
        <v>0</v>
      </c>
      <c r="G126" s="12">
        <v>0.6</v>
      </c>
      <c r="H126" s="12">
        <v>0</v>
      </c>
      <c r="I126" s="12">
        <f t="shared" si="120"/>
        <v>0.29899999999999999</v>
      </c>
      <c r="J126" s="12">
        <v>0</v>
      </c>
      <c r="K126" s="12">
        <v>0</v>
      </c>
      <c r="L126" s="18">
        <v>0.29899999999999999</v>
      </c>
      <c r="M126" s="12">
        <v>0</v>
      </c>
      <c r="N126" s="12">
        <f t="shared" si="122"/>
        <v>-0.30099999999999999</v>
      </c>
      <c r="O126" s="12">
        <f t="shared" si="123"/>
        <v>-50.166666666666671</v>
      </c>
      <c r="P126" s="12">
        <f t="shared" si="124"/>
        <v>0</v>
      </c>
      <c r="Q126" s="12" t="e">
        <f t="shared" si="125"/>
        <v>#DIV/0!</v>
      </c>
      <c r="R126" s="12">
        <f t="shared" si="126"/>
        <v>0</v>
      </c>
      <c r="S126" s="12" t="e">
        <f t="shared" si="127"/>
        <v>#DIV/0!</v>
      </c>
      <c r="T126" s="12">
        <f t="shared" si="128"/>
        <v>-0.30099999999999999</v>
      </c>
      <c r="U126" s="12">
        <f t="shared" si="129"/>
        <v>-50.166666666666671</v>
      </c>
      <c r="V126" s="12">
        <f t="shared" si="130"/>
        <v>0</v>
      </c>
      <c r="W126" s="12" t="e">
        <f t="shared" si="131"/>
        <v>#DIV/0!</v>
      </c>
      <c r="X126" s="40" t="s">
        <v>351</v>
      </c>
    </row>
    <row r="127" spans="1:24" x14ac:dyDescent="0.25">
      <c r="A127" s="13" t="s">
        <v>154</v>
      </c>
      <c r="B127" s="21" t="s">
        <v>346</v>
      </c>
      <c r="C127" s="29" t="s">
        <v>159</v>
      </c>
      <c r="D127" s="16">
        <f t="shared" si="121"/>
        <v>0.6</v>
      </c>
      <c r="E127" s="12">
        <v>0</v>
      </c>
      <c r="F127" s="12">
        <v>0</v>
      </c>
      <c r="G127" s="12">
        <v>0.6</v>
      </c>
      <c r="H127" s="12">
        <v>0</v>
      </c>
      <c r="I127" s="12">
        <f t="shared" si="120"/>
        <v>0.29899999999999999</v>
      </c>
      <c r="J127" s="12">
        <v>0</v>
      </c>
      <c r="K127" s="12">
        <v>0</v>
      </c>
      <c r="L127" s="18">
        <v>0.29899999999999999</v>
      </c>
      <c r="M127" s="12">
        <v>0</v>
      </c>
      <c r="N127" s="12">
        <f t="shared" si="122"/>
        <v>-0.30099999999999999</v>
      </c>
      <c r="O127" s="12">
        <f t="shared" si="123"/>
        <v>-50.166666666666671</v>
      </c>
      <c r="P127" s="12">
        <f t="shared" si="124"/>
        <v>0</v>
      </c>
      <c r="Q127" s="12" t="e">
        <f t="shared" si="125"/>
        <v>#DIV/0!</v>
      </c>
      <c r="R127" s="12">
        <f t="shared" si="126"/>
        <v>0</v>
      </c>
      <c r="S127" s="12" t="e">
        <f t="shared" si="127"/>
        <v>#DIV/0!</v>
      </c>
      <c r="T127" s="12">
        <f t="shared" si="128"/>
        <v>-0.30099999999999999</v>
      </c>
      <c r="U127" s="12">
        <f t="shared" si="129"/>
        <v>-50.166666666666671</v>
      </c>
      <c r="V127" s="12">
        <f t="shared" si="130"/>
        <v>0</v>
      </c>
      <c r="W127" s="12" t="e">
        <f t="shared" si="131"/>
        <v>#DIV/0!</v>
      </c>
      <c r="X127" s="40" t="s">
        <v>352</v>
      </c>
    </row>
    <row r="128" spans="1:24" ht="31.5" x14ac:dyDescent="0.25">
      <c r="A128" s="13" t="s">
        <v>156</v>
      </c>
      <c r="B128" s="51" t="s">
        <v>143</v>
      </c>
      <c r="C128" s="29" t="s">
        <v>144</v>
      </c>
      <c r="D128" s="16">
        <f t="shared" si="121"/>
        <v>0.1</v>
      </c>
      <c r="E128" s="12">
        <v>0</v>
      </c>
      <c r="F128" s="12">
        <v>0</v>
      </c>
      <c r="G128" s="12">
        <v>0.1</v>
      </c>
      <c r="H128" s="12">
        <v>0</v>
      </c>
      <c r="I128" s="12">
        <f t="shared" si="120"/>
        <v>0.35599999999999998</v>
      </c>
      <c r="J128" s="12">
        <v>0</v>
      </c>
      <c r="K128" s="12">
        <v>0</v>
      </c>
      <c r="L128" s="18">
        <v>0.35599999999999998</v>
      </c>
      <c r="M128" s="12">
        <v>0</v>
      </c>
      <c r="N128" s="12">
        <f t="shared" si="122"/>
        <v>0.25600000000000001</v>
      </c>
      <c r="O128" s="12">
        <f t="shared" si="123"/>
        <v>256</v>
      </c>
      <c r="P128" s="12">
        <f t="shared" si="124"/>
        <v>0</v>
      </c>
      <c r="Q128" s="12" t="e">
        <f t="shared" si="125"/>
        <v>#DIV/0!</v>
      </c>
      <c r="R128" s="12">
        <f t="shared" si="126"/>
        <v>0</v>
      </c>
      <c r="S128" s="12" t="e">
        <f t="shared" si="127"/>
        <v>#DIV/0!</v>
      </c>
      <c r="T128" s="12">
        <f t="shared" si="128"/>
        <v>0.25600000000000001</v>
      </c>
      <c r="U128" s="12">
        <f t="shared" si="129"/>
        <v>256</v>
      </c>
      <c r="V128" s="12">
        <f t="shared" si="130"/>
        <v>0</v>
      </c>
      <c r="W128" s="12" t="e">
        <f t="shared" si="131"/>
        <v>#DIV/0!</v>
      </c>
      <c r="X128" s="40" t="s">
        <v>145</v>
      </c>
    </row>
    <row r="129" spans="1:24" x14ac:dyDescent="0.25">
      <c r="A129" s="13" t="s">
        <v>158</v>
      </c>
      <c r="B129" s="67" t="s">
        <v>347</v>
      </c>
      <c r="C129" s="20" t="s">
        <v>161</v>
      </c>
      <c r="D129" s="16">
        <f t="shared" si="121"/>
        <v>6.1879999999999997</v>
      </c>
      <c r="E129" s="12">
        <v>0</v>
      </c>
      <c r="F129" s="12">
        <v>0</v>
      </c>
      <c r="G129" s="12">
        <v>6.1879999999999997</v>
      </c>
      <c r="H129" s="12">
        <v>0</v>
      </c>
      <c r="I129" s="12">
        <f t="shared" si="120"/>
        <v>2.0519999999999996</v>
      </c>
      <c r="J129" s="12">
        <v>0</v>
      </c>
      <c r="K129" s="12">
        <v>0</v>
      </c>
      <c r="L129" s="18">
        <v>2.0519999999999996</v>
      </c>
      <c r="M129" s="12">
        <v>0</v>
      </c>
      <c r="N129" s="12">
        <f t="shared" si="122"/>
        <v>-4.1360000000000001</v>
      </c>
      <c r="O129" s="12">
        <f t="shared" si="123"/>
        <v>-66.839043309631549</v>
      </c>
      <c r="P129" s="12">
        <f t="shared" si="124"/>
        <v>0</v>
      </c>
      <c r="Q129" s="12" t="e">
        <f t="shared" si="125"/>
        <v>#DIV/0!</v>
      </c>
      <c r="R129" s="12">
        <f t="shared" si="126"/>
        <v>0</v>
      </c>
      <c r="S129" s="12" t="e">
        <f t="shared" si="127"/>
        <v>#DIV/0!</v>
      </c>
      <c r="T129" s="12">
        <f t="shared" si="128"/>
        <v>-4.1360000000000001</v>
      </c>
      <c r="U129" s="12">
        <f t="shared" si="129"/>
        <v>-66.839043309631549</v>
      </c>
      <c r="V129" s="12">
        <f t="shared" si="130"/>
        <v>0</v>
      </c>
      <c r="W129" s="12" t="e">
        <f t="shared" si="131"/>
        <v>#DIV/0!</v>
      </c>
      <c r="X129" s="40" t="s">
        <v>353</v>
      </c>
    </row>
    <row r="130" spans="1:24" ht="31.5" x14ac:dyDescent="0.25">
      <c r="A130" s="13" t="s">
        <v>160</v>
      </c>
      <c r="B130" s="67" t="s">
        <v>190</v>
      </c>
      <c r="C130" s="20" t="s">
        <v>191</v>
      </c>
      <c r="D130" s="16">
        <f t="shared" si="121"/>
        <v>1.665</v>
      </c>
      <c r="E130" s="12">
        <v>0</v>
      </c>
      <c r="F130" s="12">
        <v>0</v>
      </c>
      <c r="G130" s="12">
        <v>1.665</v>
      </c>
      <c r="H130" s="12">
        <v>0</v>
      </c>
      <c r="I130" s="12">
        <f t="shared" si="120"/>
        <v>0</v>
      </c>
      <c r="J130" s="12">
        <v>0</v>
      </c>
      <c r="K130" s="12">
        <v>0</v>
      </c>
      <c r="L130" s="18">
        <v>0</v>
      </c>
      <c r="M130" s="12">
        <v>0</v>
      </c>
      <c r="N130" s="12">
        <f t="shared" si="122"/>
        <v>-1.665</v>
      </c>
      <c r="O130" s="12">
        <f t="shared" si="123"/>
        <v>-100</v>
      </c>
      <c r="P130" s="12">
        <f t="shared" si="124"/>
        <v>0</v>
      </c>
      <c r="Q130" s="12" t="e">
        <f t="shared" si="125"/>
        <v>#DIV/0!</v>
      </c>
      <c r="R130" s="12">
        <f t="shared" si="126"/>
        <v>0</v>
      </c>
      <c r="S130" s="12" t="e">
        <f t="shared" si="127"/>
        <v>#DIV/0!</v>
      </c>
      <c r="T130" s="12">
        <f t="shared" si="128"/>
        <v>-1.665</v>
      </c>
      <c r="U130" s="12">
        <f t="shared" si="129"/>
        <v>-100</v>
      </c>
      <c r="V130" s="12">
        <f t="shared" si="130"/>
        <v>0</v>
      </c>
      <c r="W130" s="12" t="e">
        <f t="shared" si="131"/>
        <v>#DIV/0!</v>
      </c>
      <c r="X130" s="40" t="s">
        <v>151</v>
      </c>
    </row>
  </sheetData>
  <mergeCells count="33"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G17:G18"/>
    <mergeCell ref="H17:H18"/>
    <mergeCell ref="I17:I18"/>
    <mergeCell ref="J17:J18"/>
    <mergeCell ref="K17:K18"/>
    <mergeCell ref="L9:M9"/>
    <mergeCell ref="K11:S11"/>
    <mergeCell ref="K12:S12"/>
    <mergeCell ref="A14:A18"/>
    <mergeCell ref="B14:B18"/>
    <mergeCell ref="C14:C18"/>
    <mergeCell ref="D14:M14"/>
    <mergeCell ref="N14:W15"/>
    <mergeCell ref="E17:E18"/>
    <mergeCell ref="F17:F18"/>
    <mergeCell ref="L17:L18"/>
    <mergeCell ref="I7:R7"/>
    <mergeCell ref="V2:X2"/>
    <mergeCell ref="A3:X3"/>
    <mergeCell ref="I4:J4"/>
    <mergeCell ref="K4:L4"/>
    <mergeCell ref="I6:R6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60">
      <formula1>900</formula1>
    </dataValidation>
  </dataValidations>
  <pageMargins left="0" right="0" top="0" bottom="0" header="0.31496062992125984" footer="0.31496062992125984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2025-08-11T05:11:52Z</cp:lastPrinted>
  <dcterms:created xsi:type="dcterms:W3CDTF">2024-08-26T09:07:57Z</dcterms:created>
  <dcterms:modified xsi:type="dcterms:W3CDTF">2025-08-11T10:11:50Z</dcterms:modified>
</cp:coreProperties>
</file>